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1370" windowHeight="8655"/>
  </bookViews>
  <sheets>
    <sheet name="9девочки" sheetId="9" r:id="rId1"/>
    <sheet name="10девочки" sheetId="6" r:id="rId2"/>
    <sheet name="11девочки" sheetId="10" r:id="rId3"/>
  </sheets>
  <definedNames>
    <definedName name="_xlnm._FilterDatabase" localSheetId="1" hidden="1">'10девочки'!$A$7:$A$23</definedName>
  </definedNames>
  <calcPr calcId="125725"/>
</workbook>
</file>

<file path=xl/calcChain.xml><?xml version="1.0" encoding="utf-8"?>
<calcChain xmlns="http://schemas.openxmlformats.org/spreadsheetml/2006/main">
  <c r="O7" i="10"/>
  <c r="G20" s="1"/>
  <c r="Q7"/>
  <c r="S7"/>
  <c r="O7" i="6"/>
  <c r="G7" s="1"/>
  <c r="Q7"/>
  <c r="I7" s="1"/>
  <c r="S7"/>
  <c r="K15" s="1"/>
  <c r="S7" i="9"/>
  <c r="K27" s="1"/>
  <c r="Q7"/>
  <c r="I26" s="1"/>
  <c r="O7"/>
  <c r="G16" i="6" l="1"/>
  <c r="G20"/>
  <c r="G14"/>
  <c r="G9"/>
  <c r="G18" i="10"/>
  <c r="G28"/>
  <c r="G9"/>
  <c r="G12"/>
  <c r="G23"/>
  <c r="G24"/>
  <c r="G11"/>
  <c r="G10"/>
  <c r="G16"/>
  <c r="G7"/>
  <c r="G25"/>
  <c r="G13"/>
  <c r="G8"/>
  <c r="G17"/>
  <c r="G26"/>
  <c r="G14"/>
  <c r="G12" i="6"/>
  <c r="G19"/>
  <c r="G8"/>
  <c r="G13"/>
  <c r="G23"/>
  <c r="K12" i="9"/>
  <c r="K7"/>
  <c r="K15"/>
  <c r="K29"/>
  <c r="K24"/>
  <c r="K25"/>
  <c r="K14"/>
  <c r="K19"/>
  <c r="K36"/>
  <c r="K18"/>
  <c r="K17"/>
  <c r="K8"/>
  <c r="K13"/>
  <c r="K16"/>
  <c r="K35"/>
  <c r="K28"/>
  <c r="K34"/>
  <c r="K22"/>
  <c r="K26"/>
  <c r="K10"/>
  <c r="K37"/>
  <c r="K21"/>
  <c r="K23"/>
  <c r="K31"/>
  <c r="K11"/>
  <c r="K20"/>
  <c r="K9"/>
  <c r="K33"/>
  <c r="K30"/>
  <c r="K32"/>
  <c r="G8"/>
  <c r="I8"/>
  <c r="G10"/>
  <c r="I10"/>
  <c r="G21"/>
  <c r="G18"/>
  <c r="G23"/>
  <c r="G19"/>
  <c r="I23"/>
  <c r="I19"/>
  <c r="I27"/>
  <c r="G34"/>
  <c r="G12"/>
  <c r="G29"/>
  <c r="G26"/>
  <c r="G32"/>
  <c r="I29"/>
  <c r="I17"/>
  <c r="G9"/>
  <c r="I28"/>
  <c r="G7"/>
  <c r="G24"/>
  <c r="I13"/>
  <c r="G33"/>
  <c r="G28"/>
  <c r="I9"/>
  <c r="G20"/>
  <c r="I25"/>
  <c r="I21"/>
  <c r="G11"/>
  <c r="G27"/>
  <c r="G25"/>
  <c r="G16"/>
  <c r="G17"/>
  <c r="G36"/>
  <c r="I35"/>
  <c r="G31"/>
  <c r="G22"/>
  <c r="G15"/>
  <c r="G30"/>
  <c r="I12"/>
  <c r="I31"/>
  <c r="I30"/>
  <c r="I15"/>
  <c r="I32"/>
  <c r="I11"/>
  <c r="I24"/>
  <c r="I14"/>
  <c r="I22"/>
  <c r="I7"/>
  <c r="I20"/>
  <c r="G37"/>
  <c r="G13"/>
  <c r="I16"/>
  <c r="I33"/>
  <c r="I34"/>
  <c r="I18"/>
  <c r="I36"/>
  <c r="I37"/>
  <c r="G35"/>
  <c r="G14"/>
  <c r="K12" i="6"/>
  <c r="K9"/>
  <c r="K18"/>
  <c r="I11"/>
  <c r="K11"/>
  <c r="K13"/>
  <c r="K16"/>
  <c r="K14"/>
  <c r="G11"/>
  <c r="G10"/>
  <c r="G18"/>
  <c r="G24"/>
  <c r="G22"/>
  <c r="K24"/>
  <c r="K23"/>
  <c r="K10"/>
  <c r="K21"/>
  <c r="K19"/>
  <c r="G15"/>
  <c r="G21"/>
  <c r="G17"/>
  <c r="K7"/>
  <c r="L7" s="1"/>
  <c r="M7" s="1"/>
  <c r="K20"/>
  <c r="K17"/>
  <c r="K8"/>
  <c r="K22"/>
  <c r="I15"/>
  <c r="I17"/>
  <c r="I13"/>
  <c r="I21"/>
  <c r="I24"/>
  <c r="I8"/>
  <c r="I19"/>
  <c r="I9"/>
  <c r="I22"/>
  <c r="I16"/>
  <c r="I18"/>
  <c r="I20"/>
  <c r="I23"/>
  <c r="I12"/>
  <c r="I10"/>
  <c r="I14"/>
  <c r="G29" i="10"/>
  <c r="G27"/>
  <c r="G21"/>
  <c r="G22"/>
  <c r="G19"/>
  <c r="G15"/>
  <c r="I26"/>
  <c r="I11"/>
  <c r="I27"/>
  <c r="I9"/>
  <c r="I29"/>
  <c r="I7"/>
  <c r="I10"/>
  <c r="I20"/>
  <c r="I23"/>
  <c r="I19"/>
  <c r="I15"/>
  <c r="I21"/>
  <c r="I22"/>
  <c r="I12"/>
  <c r="I8"/>
  <c r="I14"/>
  <c r="I24"/>
  <c r="I25"/>
  <c r="I16"/>
  <c r="I18"/>
  <c r="I13"/>
  <c r="I17"/>
  <c r="I28"/>
  <c r="K27"/>
  <c r="K20"/>
  <c r="K21"/>
  <c r="K7"/>
  <c r="K12"/>
  <c r="K24"/>
  <c r="K14"/>
  <c r="K18"/>
  <c r="K15"/>
  <c r="K19"/>
  <c r="K26"/>
  <c r="K25"/>
  <c r="K16"/>
  <c r="K28"/>
  <c r="K23"/>
  <c r="K17"/>
  <c r="K11"/>
  <c r="K8"/>
  <c r="K22"/>
  <c r="K9"/>
  <c r="K10"/>
  <c r="K13"/>
  <c r="K29"/>
  <c r="L20" i="6" l="1"/>
  <c r="M20" s="1"/>
  <c r="L8"/>
  <c r="M8" s="1"/>
  <c r="L21"/>
  <c r="M21" s="1"/>
  <c r="L14" i="10"/>
  <c r="M14" s="1"/>
  <c r="L20"/>
  <c r="M20" s="1"/>
  <c r="L27"/>
  <c r="M27" s="1"/>
  <c r="L24"/>
  <c r="M24" s="1"/>
  <c r="L22"/>
  <c r="M22" s="1"/>
  <c r="L11"/>
  <c r="M11" s="1"/>
  <c r="L26"/>
  <c r="M26" s="1"/>
  <c r="L21"/>
  <c r="M21" s="1"/>
  <c r="L9"/>
  <c r="M9" s="1"/>
  <c r="L17"/>
  <c r="M17" s="1"/>
  <c r="L25"/>
  <c r="M25" s="1"/>
  <c r="L7"/>
  <c r="M7" s="1"/>
  <c r="L23"/>
  <c r="M23" s="1"/>
  <c r="L10"/>
  <c r="M10" s="1"/>
  <c r="L12"/>
  <c r="M12" s="1"/>
  <c r="L13"/>
  <c r="M13" s="1"/>
  <c r="L29"/>
  <c r="M29" s="1"/>
  <c r="L16"/>
  <c r="M16" s="1"/>
  <c r="L15"/>
  <c r="M15" s="1"/>
  <c r="L18"/>
  <c r="M18" s="1"/>
  <c r="L8"/>
  <c r="M8" s="1"/>
  <c r="L28"/>
  <c r="M28" s="1"/>
  <c r="L19"/>
  <c r="M19" s="1"/>
  <c r="L24" i="6"/>
  <c r="M24" s="1"/>
  <c r="L15"/>
  <c r="M15" s="1"/>
  <c r="L21" i="9"/>
  <c r="M21" s="1"/>
  <c r="L26"/>
  <c r="M26" s="1"/>
  <c r="L35"/>
  <c r="M35" s="1"/>
  <c r="L15"/>
  <c r="M15" s="1"/>
  <c r="L34"/>
  <c r="M34" s="1"/>
  <c r="L27"/>
  <c r="M27" s="1"/>
  <c r="L22"/>
  <c r="M22" s="1"/>
  <c r="L16"/>
  <c r="M16" s="1"/>
  <c r="L32"/>
  <c r="M32" s="1"/>
  <c r="L18"/>
  <c r="M18" s="1"/>
  <c r="L24"/>
  <c r="M24" s="1"/>
  <c r="L8"/>
  <c r="M8" s="1"/>
  <c r="L25"/>
  <c r="M25" s="1"/>
  <c r="L23"/>
  <c r="M23" s="1"/>
  <c r="L19"/>
  <c r="M19" s="1"/>
  <c r="L10"/>
  <c r="M10" s="1"/>
  <c r="L30"/>
  <c r="M30" s="1"/>
  <c r="L12"/>
  <c r="M12" s="1"/>
  <c r="L13"/>
  <c r="M13" s="1"/>
  <c r="L17"/>
  <c r="M17" s="1"/>
  <c r="L28"/>
  <c r="M28" s="1"/>
  <c r="L29"/>
  <c r="M29" s="1"/>
  <c r="L9"/>
  <c r="M9" s="1"/>
  <c r="L33"/>
  <c r="M33" s="1"/>
  <c r="L7"/>
  <c r="M7" s="1"/>
  <c r="L31"/>
  <c r="M31" s="1"/>
  <c r="L20"/>
  <c r="M20" s="1"/>
  <c r="L14"/>
  <c r="M14" s="1"/>
  <c r="L36"/>
  <c r="M36" s="1"/>
  <c r="L11"/>
  <c r="M11" s="1"/>
  <c r="L37"/>
  <c r="M37" s="1"/>
  <c r="L17" i="6"/>
  <c r="M17" s="1"/>
  <c r="L12"/>
  <c r="M12" s="1"/>
  <c r="L9"/>
  <c r="M9" s="1"/>
  <c r="L16"/>
  <c r="M16" s="1"/>
  <c r="L11"/>
  <c r="M11" s="1"/>
  <c r="L14"/>
  <c r="M14" s="1"/>
  <c r="L13"/>
  <c r="M13" s="1"/>
  <c r="L22"/>
  <c r="M22" s="1"/>
  <c r="L19"/>
  <c r="M19" s="1"/>
  <c r="L10"/>
  <c r="M10" s="1"/>
  <c r="L23"/>
  <c r="M23" s="1"/>
  <c r="L18"/>
  <c r="M18" s="1"/>
</calcChain>
</file>

<file path=xl/sharedStrings.xml><?xml version="1.0" encoding="utf-8"?>
<sst xmlns="http://schemas.openxmlformats.org/spreadsheetml/2006/main" count="305" uniqueCount="151">
  <si>
    <t>№</t>
  </si>
  <si>
    <t>ФИО участника (полностью)</t>
  </si>
  <si>
    <t>Дата рождения</t>
  </si>
  <si>
    <t>Образовательное учреждение</t>
  </si>
  <si>
    <t>Фамилия, имя, отчество учителя (полностью)</t>
  </si>
  <si>
    <t>Очирова Валентина Ивановна</t>
  </si>
  <si>
    <t>Бадмаева Иляна Юрьевна</t>
  </si>
  <si>
    <t>Манджиева Амуланга Арслановна</t>
  </si>
  <si>
    <t>Дорджиева Иляна Владимировна</t>
  </si>
  <si>
    <t>ПРОТОКОЛ</t>
  </si>
  <si>
    <t>муниципального этапа Всероссийской олимпиады школьников 2020-2021уч. год    Физическая культура 9 класс (девочки)</t>
  </si>
  <si>
    <t>Сокиркина Любовь Алексеевна</t>
  </si>
  <si>
    <t>Нимгирова Галина Ивановна</t>
  </si>
  <si>
    <t>Манджиева Милана Мингияновна</t>
  </si>
  <si>
    <t>Цатаева Иляна Бадмаевна</t>
  </si>
  <si>
    <t>Баталаева Марьяна Мингияновна</t>
  </si>
  <si>
    <t>Манжиков Петр Станиславович</t>
  </si>
  <si>
    <t>Трофименко Алина Игоревна</t>
  </si>
  <si>
    <t>Буваева Саглара Очир-Горяевна</t>
  </si>
  <si>
    <t>Цебекова Элина Олеговна</t>
  </si>
  <si>
    <t>Кудырова Вилена Очировна</t>
  </si>
  <si>
    <t>Шарафутдинова Айлин Ильнуровна</t>
  </si>
  <si>
    <t>Соловьева Светлана Николаевна</t>
  </si>
  <si>
    <t>Бальджирова Анита Джангровна</t>
  </si>
  <si>
    <t>Сарангова Ангелина Александровна</t>
  </si>
  <si>
    <t>Читинова Надежда Владимировна</t>
  </si>
  <si>
    <t>Танктырова Валерия Вячеславовна</t>
  </si>
  <si>
    <t>Емелеева Цагана Владимировна</t>
  </si>
  <si>
    <t>Дондыкова Юлианна Евгеньевна</t>
  </si>
  <si>
    <t>Шургучиева Нина Андреевна</t>
  </si>
  <si>
    <t>Поваева Айса Аюкаевна</t>
  </si>
  <si>
    <t>Бурлаков Николай Владимирович</t>
  </si>
  <si>
    <t>Боджаева  Ангира  Басанговна</t>
  </si>
  <si>
    <t>Бадма-Гаряев Геннадий Иванович</t>
  </si>
  <si>
    <t>Великородняя Милана  Викторовна</t>
  </si>
  <si>
    <t>Сангаджиева  Галина  Дермяновна</t>
  </si>
  <si>
    <t>Харинова Александра Станиславовна</t>
  </si>
  <si>
    <t>Ишанова Кристина Сергеевна</t>
  </si>
  <si>
    <t>Коокуева Людмила Геннадьевна</t>
  </si>
  <si>
    <t xml:space="preserve">ПРОТОКОЛ </t>
  </si>
  <si>
    <t>муниципального этапа Всероссийской олимпиады школьников 2020-2021 уч. год    Физическая культура  10  класс (девочки)</t>
  </si>
  <si>
    <t>Очирова Дарья Окаевна</t>
  </si>
  <si>
    <t>Тюрбеева Эльзята Владимировна</t>
  </si>
  <si>
    <t>Иванченко Анастасия Олеговна</t>
  </si>
  <si>
    <t>Репкина Елизавета Сергеевна</t>
  </si>
  <si>
    <t>Манджиев Айгур Николаевич</t>
  </si>
  <si>
    <t>Расстрига Елена Анатольевна</t>
  </si>
  <si>
    <t>Очир-Горяева Айса Алексеевна</t>
  </si>
  <si>
    <t>Акаева Алена Германовна</t>
  </si>
  <si>
    <t>Пазизина Валентина Ивановна</t>
  </si>
  <si>
    <t>Манджиева Делгир Геннадьевна</t>
  </si>
  <si>
    <t>Гаряджиева Елена Владимировна</t>
  </si>
  <si>
    <t>Чимидова Виктория Нарановна</t>
  </si>
  <si>
    <t>Киринова Кира Саналовна</t>
  </si>
  <si>
    <t>муниципального этапа Всероссийской олимпиады школьников 2020-2021 уч. год    Физическая культура  11 класс (девочки)</t>
  </si>
  <si>
    <t>Боджикова Злата Аликовна</t>
  </si>
  <si>
    <t>Шининова Даяна Григорьевна</t>
  </si>
  <si>
    <t>Церенова Дарья Станиславовна</t>
  </si>
  <si>
    <t xml:space="preserve">Ивикова Рената Васильевна </t>
  </si>
  <si>
    <t xml:space="preserve">Мудаева Альвина Семеновна </t>
  </si>
  <si>
    <t>Болдырева Карина Игоревна</t>
  </si>
  <si>
    <t>Амхаева Мария Андреевна</t>
  </si>
  <si>
    <t xml:space="preserve"> Коокуева Людмила Геннадьевна</t>
  </si>
  <si>
    <t>Хенкеева Цагана Сергеевна</t>
  </si>
  <si>
    <t>Нюдльчиева Ирина Сергеевна</t>
  </si>
  <si>
    <t>Азизбекова  Кристина Азизбековна</t>
  </si>
  <si>
    <t>Бадма-Гаряева Любовь Алексеевна</t>
  </si>
  <si>
    <t>Манджиева  Ангира Артуровна</t>
  </si>
  <si>
    <t>Оргаева Джиргал Александровна</t>
  </si>
  <si>
    <t>Петкеева Баирта  Олеговна</t>
  </si>
  <si>
    <t>Пугаева Анастасия  Айсовна</t>
  </si>
  <si>
    <t>Ширипова Аэлита Алексеевна</t>
  </si>
  <si>
    <t>Лиджиева Цагана  Григорьевна</t>
  </si>
  <si>
    <t>Оненова  Галина  Олеговна</t>
  </si>
  <si>
    <t>Уразалиева  Аяжан  Мергеновна</t>
  </si>
  <si>
    <t>Шуркчиева Айтана  Евгеньевна</t>
  </si>
  <si>
    <t>Агаева Мария Анкаевна</t>
  </si>
  <si>
    <t>Шураева Саяна Александровна</t>
  </si>
  <si>
    <t>Мошкина Анастасия Сергеевна</t>
  </si>
  <si>
    <t>Чолутаева Энкрина Эренценовна</t>
  </si>
  <si>
    <t>Баташова Оксана Николаевна</t>
  </si>
  <si>
    <t>Киштенова Аюна Батровна</t>
  </si>
  <si>
    <t>Данилова Ольга Николаевна</t>
  </si>
  <si>
    <t>Ченкалеева Иляна Евгеньевна</t>
  </si>
  <si>
    <t>Иванова Иляна Владимировна</t>
  </si>
  <si>
    <t>Деляева Алтана Баатровна</t>
  </si>
  <si>
    <t>Шевельденова Байсана Саналовна</t>
  </si>
  <si>
    <t>Нюдляева Аделина Хонгоровна</t>
  </si>
  <si>
    <t>Коростылева Анжелика Георгиевна</t>
  </si>
  <si>
    <t>Бамбаева Людмила Лазаревна</t>
  </si>
  <si>
    <t xml:space="preserve"> 02.12.2003</t>
  </si>
  <si>
    <t>Ошланова Амуланга  Вячеславовна</t>
  </si>
  <si>
    <t>Борисенко Милана Васильевна</t>
  </si>
  <si>
    <t>Лялин Эрдни Николаевич</t>
  </si>
  <si>
    <t>Убушаева Элина Игоревна</t>
  </si>
  <si>
    <t>Горошаева Милана Александровна</t>
  </si>
  <si>
    <t>Арилов Арлтан Азаевич</t>
  </si>
  <si>
    <t>МБОУ "РНГ"</t>
  </si>
  <si>
    <t>МБОУ "СОШ №3"</t>
  </si>
  <si>
    <t>МБОУ "СОШ №12"</t>
  </si>
  <si>
    <t>МБОУ "СОШ №17"</t>
  </si>
  <si>
    <t>МБОУ "СОШ №20"</t>
  </si>
  <si>
    <t>МБОУ "Эл"</t>
  </si>
  <si>
    <t>МБОУ "ЭМГ"</t>
  </si>
  <si>
    <t>МБОУ "ЭТЛ"</t>
  </si>
  <si>
    <t>МБОУ "ЭКГ"</t>
  </si>
  <si>
    <t>МБОУ "СОШ №21"</t>
  </si>
  <si>
    <t>Всего баллов</t>
  </si>
  <si>
    <t>Процент выполнения</t>
  </si>
  <si>
    <t>Балл</t>
  </si>
  <si>
    <t>Кол баллов</t>
  </si>
  <si>
    <t>Результат</t>
  </si>
  <si>
    <t>Теоретико-методический  тур ( (мах 20 б.)</t>
  </si>
  <si>
    <t>Практика № 1 (акробатика)  (мах 40 б.)</t>
  </si>
  <si>
    <t>Практика № 2 (баскетбол) (мах 40 б.)</t>
  </si>
  <si>
    <t>МБОУ "КЭГ"</t>
  </si>
  <si>
    <t>МБОУ "СОШ №10"</t>
  </si>
  <si>
    <t>МБОУ "СОШ №18"</t>
  </si>
  <si>
    <t>МБОУ "ЭЛ"</t>
  </si>
  <si>
    <t>МБОУ «ЭМГ»</t>
  </si>
  <si>
    <t>МБОУ "СОШ №4"</t>
  </si>
  <si>
    <t>Теоретико-методический  тур  (мах 20 б.)</t>
  </si>
  <si>
    <t>Практика № 1 (акробатика)          (мах 40 б.)</t>
  </si>
  <si>
    <t>Практика № 2 (баскетбол)                 (мах 40 б.)</t>
  </si>
  <si>
    <t>Максимальный балл -100                                                                                             Дата проведения "23" ноября  2020 г.</t>
  </si>
  <si>
    <t>БАСКЕТБОЛ</t>
  </si>
  <si>
    <t>АКРОБАТИКА</t>
  </si>
  <si>
    <t>ТЕОРИЯ</t>
  </si>
  <si>
    <t>Максим.</t>
  </si>
  <si>
    <t>/Лялин Э.Н./</t>
  </si>
  <si>
    <t>4,50</t>
  </si>
  <si>
    <t>Лиджиева Баина Сергеевна</t>
  </si>
  <si>
    <t>Анджукаева  Альмина Станиславовна</t>
  </si>
  <si>
    <t>Сельгикова Светлана Михайловна</t>
  </si>
  <si>
    <t>Тюрбеев Дена Григорьевич</t>
  </si>
  <si>
    <t>Громова Анастасия Дмитриевна</t>
  </si>
  <si>
    <t>Вадбольская Анна Александровна</t>
  </si>
  <si>
    <t>Цац-Манджиев Артур Валерьевич</t>
  </si>
  <si>
    <t>Солокова Ангелина Денисовна</t>
  </si>
  <si>
    <t>Бурлыкова Юлия Юрьевна</t>
  </si>
  <si>
    <t>Цай Полина Андреевна</t>
  </si>
  <si>
    <t>Легкодимова Кристина Александровна</t>
  </si>
  <si>
    <t>Максимальный балл -      100                                                                                       Дата проведения "23" ноября  2020 г.</t>
  </si>
  <si>
    <t>Максимальный балл -  100                                                                                            Дата проведения "23" ноября 2020г.</t>
  </si>
  <si>
    <t>/Ходеев Е. Б./</t>
  </si>
  <si>
    <t>/Нимгирова Г. И./</t>
  </si>
  <si>
    <t>Председатель жюри: ________</t>
  </si>
  <si>
    <t xml:space="preserve"> ______________________</t>
  </si>
  <si>
    <t>Члены жюри: _____________</t>
  </si>
  <si>
    <t>Председатель жюри: __________</t>
  </si>
  <si>
    <t xml:space="preserve">                ____________________</t>
  </si>
</sst>
</file>

<file path=xl/styles.xml><?xml version="1.0" encoding="utf-8"?>
<styleSheet xmlns="http://schemas.openxmlformats.org/spreadsheetml/2006/main">
  <numFmts count="2">
    <numFmt numFmtId="183" formatCode="0.0"/>
    <numFmt numFmtId="188" formatCode="0.0%"/>
  </numFmts>
  <fonts count="12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Arial Cyr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0">
    <xf numFmtId="0" fontId="0" fillId="0" borderId="0" xfId="0"/>
    <xf numFmtId="14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14" fontId="5" fillId="0" borderId="1" xfId="0" applyNumberFormat="1" applyFont="1" applyBorder="1" applyAlignment="1">
      <alignment horizontal="left" wrapText="1"/>
    </xf>
    <xf numFmtId="14" fontId="3" fillId="0" borderId="1" xfId="0" applyNumberFormat="1" applyFont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/>
    </xf>
    <xf numFmtId="0" fontId="0" fillId="0" borderId="1" xfId="0" applyFont="1" applyBorder="1"/>
    <xf numFmtId="0" fontId="0" fillId="0" borderId="0" xfId="0" applyFont="1"/>
    <xf numFmtId="0" fontId="3" fillId="0" borderId="2" xfId="0" applyFont="1" applyBorder="1" applyAlignment="1">
      <alignment horizontal="left" wrapText="1"/>
    </xf>
    <xf numFmtId="14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/>
    </xf>
    <xf numFmtId="14" fontId="3" fillId="0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14" fontId="3" fillId="3" borderId="1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Border="1"/>
    <xf numFmtId="0" fontId="0" fillId="0" borderId="0" xfId="0" applyFont="1" applyBorder="1"/>
    <xf numFmtId="0" fontId="0" fillId="0" borderId="0" xfId="0" applyBorder="1"/>
    <xf numFmtId="0" fontId="5" fillId="0" borderId="1" xfId="0" applyFont="1" applyBorder="1" applyAlignment="1">
      <alignment horizontal="left" vertical="top" wrapText="1"/>
    </xf>
    <xf numFmtId="0" fontId="0" fillId="0" borderId="1" xfId="0" applyBorder="1"/>
    <xf numFmtId="0" fontId="4" fillId="0" borderId="0" xfId="0" applyFont="1" applyAlignment="1">
      <alignment vertical="center"/>
    </xf>
    <xf numFmtId="0" fontId="0" fillId="0" borderId="0" xfId="0" applyFill="1" applyBorder="1"/>
    <xf numFmtId="0" fontId="0" fillId="0" borderId="3" xfId="0" applyFill="1" applyBorder="1"/>
    <xf numFmtId="0" fontId="3" fillId="4" borderId="1" xfId="0" applyFont="1" applyFill="1" applyBorder="1" applyAlignment="1">
      <alignment horizontal="center" vertical="top" wrapText="1"/>
    </xf>
    <xf numFmtId="0" fontId="0" fillId="0" borderId="2" xfId="0" applyBorder="1"/>
    <xf numFmtId="0" fontId="0" fillId="4" borderId="3" xfId="0" applyFill="1" applyBorder="1"/>
    <xf numFmtId="0" fontId="0" fillId="4" borderId="2" xfId="0" applyFill="1" applyBorder="1"/>
    <xf numFmtId="0" fontId="0" fillId="4" borderId="0" xfId="0" applyFill="1" applyBorder="1"/>
    <xf numFmtId="0" fontId="3" fillId="2" borderId="1" xfId="0" applyFont="1" applyFill="1" applyBorder="1" applyAlignment="1">
      <alignment horizontal="center" vertical="top" wrapText="1"/>
    </xf>
    <xf numFmtId="0" fontId="0" fillId="2" borderId="0" xfId="0" applyFill="1" applyBorder="1"/>
    <xf numFmtId="183" fontId="0" fillId="2" borderId="0" xfId="0" applyNumberFormat="1" applyFill="1" applyBorder="1"/>
    <xf numFmtId="0" fontId="3" fillId="2" borderId="0" xfId="0" applyFont="1" applyFill="1" applyBorder="1" applyAlignment="1">
      <alignment horizontal="left" vertical="top"/>
    </xf>
    <xf numFmtId="183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right" vertical="top" wrapText="1"/>
    </xf>
    <xf numFmtId="0" fontId="3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 wrapText="1"/>
    </xf>
    <xf numFmtId="0" fontId="0" fillId="2" borderId="0" xfId="0" applyFont="1" applyFill="1" applyBorder="1"/>
    <xf numFmtId="0" fontId="3" fillId="2" borderId="0" xfId="0" applyFont="1" applyFill="1" applyBorder="1" applyAlignment="1">
      <alignment horizontal="left" vertical="center" wrapText="1"/>
    </xf>
    <xf numFmtId="0" fontId="0" fillId="0" borderId="4" xfId="0" applyBorder="1"/>
    <xf numFmtId="0" fontId="3" fillId="0" borderId="0" xfId="0" applyFont="1" applyBorder="1" applyAlignment="1">
      <alignment horizontal="left" wrapText="1"/>
    </xf>
    <xf numFmtId="0" fontId="0" fillId="0" borderId="1" xfId="0" applyBorder="1" applyAlignment="1">
      <alignment horizontal="right"/>
    </xf>
    <xf numFmtId="183" fontId="0" fillId="4" borderId="1" xfId="0" applyNumberFormat="1" applyFill="1" applyBorder="1" applyAlignment="1">
      <alignment horizontal="right"/>
    </xf>
    <xf numFmtId="183" fontId="0" fillId="0" borderId="1" xfId="0" applyNumberForma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0" fontId="0" fillId="0" borderId="1" xfId="0" applyFont="1" applyBorder="1" applyAlignment="1">
      <alignment horizontal="right"/>
    </xf>
    <xf numFmtId="183" fontId="0" fillId="4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183" fontId="3" fillId="4" borderId="1" xfId="0" applyNumberFormat="1" applyFont="1" applyFill="1" applyBorder="1" applyAlignment="1">
      <alignment horizontal="right"/>
    </xf>
    <xf numFmtId="183" fontId="3" fillId="4" borderId="2" xfId="0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183" fontId="0" fillId="2" borderId="1" xfId="0" applyNumberFormat="1" applyFill="1" applyBorder="1" applyAlignment="1">
      <alignment horizontal="right"/>
    </xf>
    <xf numFmtId="183" fontId="0" fillId="4" borderId="2" xfId="0" applyNumberFormat="1" applyFill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2" fontId="0" fillId="0" borderId="0" xfId="0" applyNumberFormat="1"/>
    <xf numFmtId="2" fontId="3" fillId="0" borderId="1" xfId="0" applyNumberFormat="1" applyFont="1" applyBorder="1" applyAlignment="1">
      <alignment horizontal="center" vertical="top" wrapText="1"/>
    </xf>
    <xf numFmtId="2" fontId="0" fillId="0" borderId="1" xfId="0" applyNumberFormat="1" applyBorder="1" applyAlignment="1">
      <alignment horizontal="right"/>
    </xf>
    <xf numFmtId="2" fontId="3" fillId="0" borderId="1" xfId="0" applyNumberFormat="1" applyFont="1" applyBorder="1" applyAlignment="1">
      <alignment horizontal="right" wrapText="1"/>
    </xf>
    <xf numFmtId="2" fontId="3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2" fontId="3" fillId="0" borderId="1" xfId="0" applyNumberFormat="1" applyFont="1" applyFill="1" applyBorder="1" applyAlignment="1">
      <alignment horizontal="right"/>
    </xf>
    <xf numFmtId="2" fontId="3" fillId="4" borderId="1" xfId="0" applyNumberFormat="1" applyFont="1" applyFill="1" applyBorder="1" applyAlignment="1">
      <alignment horizontal="right"/>
    </xf>
    <xf numFmtId="2" fontId="0" fillId="4" borderId="1" xfId="0" applyNumberFormat="1" applyFill="1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3" fillId="0" borderId="0" xfId="0" applyFont="1" applyAlignment="1">
      <alignment horizontal="left" vertical="top" wrapText="1"/>
    </xf>
    <xf numFmtId="14" fontId="3" fillId="0" borderId="2" xfId="0" applyNumberFormat="1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3" fillId="0" borderId="2" xfId="0" applyFont="1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 vertical="top"/>
    </xf>
    <xf numFmtId="14" fontId="5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top" wrapText="1"/>
    </xf>
    <xf numFmtId="14" fontId="3" fillId="0" borderId="2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14" fontId="7" fillId="0" borderId="1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188" fontId="8" fillId="0" borderId="1" xfId="1" applyNumberFormat="1" applyFont="1" applyBorder="1" applyAlignment="1">
      <alignment horizontal="right"/>
    </xf>
    <xf numFmtId="183" fontId="0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188" fontId="8" fillId="0" borderId="1" xfId="1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wrapText="1"/>
    </xf>
    <xf numFmtId="14" fontId="9" fillId="0" borderId="0" xfId="0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0" xfId="0" applyFont="1"/>
    <xf numFmtId="0" fontId="4" fillId="0" borderId="0" xfId="0" applyFont="1" applyBorder="1" applyAlignment="1">
      <alignment horizontal="left" wrapText="1"/>
    </xf>
    <xf numFmtId="14" fontId="4" fillId="0" borderId="0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Alignment="1">
      <alignment horizontal="left"/>
    </xf>
    <xf numFmtId="0" fontId="9" fillId="0" borderId="0" xfId="0" applyFont="1" applyFill="1" applyBorder="1" applyAlignment="1">
      <alignment horizontal="right" wrapText="1"/>
    </xf>
    <xf numFmtId="188" fontId="11" fillId="0" borderId="1" xfId="1" applyNumberFormat="1" applyFont="1" applyBorder="1" applyAlignment="1">
      <alignment horizontal="right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X42"/>
  <sheetViews>
    <sheetView showGridLines="0" tabSelected="1" topLeftCell="A9" zoomScale="78" zoomScaleNormal="78" workbookViewId="0">
      <selection sqref="A1:M41"/>
    </sheetView>
  </sheetViews>
  <sheetFormatPr defaultRowHeight="12.75"/>
  <cols>
    <col min="1" max="1" width="4.85546875" customWidth="1"/>
    <col min="2" max="2" width="31.5703125" customWidth="1"/>
    <col min="3" max="3" width="11.28515625" customWidth="1"/>
    <col min="4" max="4" width="18.140625" customWidth="1"/>
    <col min="5" max="5" width="28.85546875" customWidth="1"/>
    <col min="6" max="6" width="10.7109375" customWidth="1"/>
    <col min="7" max="7" width="9.42578125" customWidth="1"/>
    <col min="8" max="8" width="11.42578125" customWidth="1"/>
    <col min="9" max="9" width="11.140625" customWidth="1"/>
    <col min="10" max="10" width="10.7109375" customWidth="1"/>
    <col min="11" max="11" width="11.28515625" customWidth="1"/>
    <col min="12" max="12" width="8.85546875" style="116" customWidth="1"/>
    <col min="13" max="13" width="8.7109375" style="119" customWidth="1"/>
    <col min="14" max="14" width="11.140625" customWidth="1"/>
    <col min="15" max="15" width="6.140625" customWidth="1"/>
    <col min="21" max="21" width="7.5703125" customWidth="1"/>
    <col min="22" max="22" width="12.28515625" customWidth="1"/>
    <col min="23" max="23" width="9.42578125" customWidth="1"/>
  </cols>
  <sheetData>
    <row r="1" spans="1:24">
      <c r="A1" s="80" t="s">
        <v>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24">
      <c r="A2" s="80" t="s">
        <v>10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24">
      <c r="A3" s="80" t="s">
        <v>142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1:2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24" ht="28.5" customHeight="1">
      <c r="A5" s="81" t="s">
        <v>0</v>
      </c>
      <c r="B5" s="83" t="s">
        <v>1</v>
      </c>
      <c r="C5" s="85" t="s">
        <v>2</v>
      </c>
      <c r="D5" s="85" t="s">
        <v>3</v>
      </c>
      <c r="E5" s="85" t="s">
        <v>4</v>
      </c>
      <c r="F5" s="76" t="s">
        <v>112</v>
      </c>
      <c r="G5" s="77"/>
      <c r="H5" s="76" t="s">
        <v>113</v>
      </c>
      <c r="I5" s="77"/>
      <c r="J5" s="76" t="s">
        <v>114</v>
      </c>
      <c r="K5" s="77"/>
      <c r="L5" s="78" t="s">
        <v>107</v>
      </c>
      <c r="M5" s="121" t="s">
        <v>108</v>
      </c>
      <c r="N5" s="73" t="s">
        <v>127</v>
      </c>
      <c r="O5" s="73"/>
      <c r="P5" s="74" t="s">
        <v>126</v>
      </c>
      <c r="Q5" s="75"/>
      <c r="R5" s="74" t="s">
        <v>125</v>
      </c>
      <c r="S5" s="75"/>
    </row>
    <row r="6" spans="1:24" ht="15" customHeight="1">
      <c r="A6" s="82"/>
      <c r="B6" s="84"/>
      <c r="C6" s="86"/>
      <c r="D6" s="86"/>
      <c r="E6" s="86"/>
      <c r="F6" s="30" t="s">
        <v>111</v>
      </c>
      <c r="G6" s="40" t="s">
        <v>109</v>
      </c>
      <c r="H6" s="30" t="s">
        <v>111</v>
      </c>
      <c r="I6" s="40" t="s">
        <v>109</v>
      </c>
      <c r="J6" s="30" t="s">
        <v>111</v>
      </c>
      <c r="K6" s="40" t="s">
        <v>109</v>
      </c>
      <c r="L6" s="79"/>
      <c r="M6" s="122"/>
      <c r="N6" s="39" t="s">
        <v>110</v>
      </c>
      <c r="O6" s="36">
        <v>20</v>
      </c>
      <c r="P6" s="34"/>
      <c r="Q6" s="36">
        <v>40</v>
      </c>
      <c r="R6" s="34"/>
      <c r="S6" s="36">
        <v>40</v>
      </c>
      <c r="U6" s="34"/>
      <c r="V6" s="34"/>
      <c r="W6" s="38"/>
      <c r="X6" s="34"/>
    </row>
    <row r="7" spans="1:24" ht="15" customHeight="1">
      <c r="A7" s="6">
        <v>1</v>
      </c>
      <c r="B7" s="6" t="s">
        <v>92</v>
      </c>
      <c r="C7" s="18">
        <v>38417</v>
      </c>
      <c r="D7" s="19" t="s">
        <v>106</v>
      </c>
      <c r="E7" s="31" t="s">
        <v>93</v>
      </c>
      <c r="F7" s="62">
        <v>31.5</v>
      </c>
      <c r="G7" s="65">
        <f>$O$6*F7/$O$7</f>
        <v>20</v>
      </c>
      <c r="H7" s="62">
        <v>9.8000000000000007</v>
      </c>
      <c r="I7" s="65">
        <f>$Q$6*H7/$Q$7</f>
        <v>40</v>
      </c>
      <c r="J7" s="62">
        <v>36.200000000000003</v>
      </c>
      <c r="K7" s="65">
        <f>($S$6*$S$7)/J7</f>
        <v>32.44198895027624</v>
      </c>
      <c r="L7" s="118">
        <f>G7+I7+K7</f>
        <v>92.44198895027624</v>
      </c>
      <c r="M7" s="120">
        <f>L7/100</f>
        <v>0.92441988950276244</v>
      </c>
      <c r="N7" s="34"/>
      <c r="O7" s="36">
        <f>LARGE(F7:F37,1)</f>
        <v>31.5</v>
      </c>
      <c r="P7" s="34"/>
      <c r="Q7" s="36">
        <f>LARGE(H7:H37,1)</f>
        <v>9.8000000000000007</v>
      </c>
      <c r="R7" s="34"/>
      <c r="S7" s="36">
        <f>SMALL(J7:J37,1)</f>
        <v>29.36</v>
      </c>
      <c r="U7" s="34"/>
      <c r="V7" s="34"/>
      <c r="W7" s="34"/>
      <c r="X7" s="34"/>
    </row>
    <row r="8" spans="1:24" ht="12.75" customHeight="1">
      <c r="A8" s="19">
        <v>2</v>
      </c>
      <c r="B8" s="6" t="s">
        <v>141</v>
      </c>
      <c r="C8" s="18">
        <v>38525</v>
      </c>
      <c r="D8" s="19" t="s">
        <v>106</v>
      </c>
      <c r="E8" s="31" t="s">
        <v>93</v>
      </c>
      <c r="F8" s="62">
        <v>25.5</v>
      </c>
      <c r="G8" s="65">
        <f>$O$6*F8/$O$7</f>
        <v>16.19047619047619</v>
      </c>
      <c r="H8" s="62">
        <v>8.6999999999999993</v>
      </c>
      <c r="I8" s="65">
        <f>$Q$6*H8/$Q$7</f>
        <v>35.510204081632651</v>
      </c>
      <c r="J8" s="62">
        <v>29.36</v>
      </c>
      <c r="K8" s="65">
        <f>($S$6*$S$7)/J8</f>
        <v>40.000000000000007</v>
      </c>
      <c r="L8" s="118">
        <f>G8+I8+K8</f>
        <v>91.700680272108855</v>
      </c>
      <c r="M8" s="120">
        <f>L8/100</f>
        <v>0.91700680272108859</v>
      </c>
      <c r="P8" s="34"/>
      <c r="U8" s="34"/>
      <c r="V8" s="34"/>
      <c r="W8" s="34"/>
      <c r="X8" s="34"/>
    </row>
    <row r="9" spans="1:24">
      <c r="A9" s="6">
        <v>3</v>
      </c>
      <c r="B9" s="6" t="s">
        <v>136</v>
      </c>
      <c r="C9" s="18">
        <v>38888</v>
      </c>
      <c r="D9" s="19" t="s">
        <v>101</v>
      </c>
      <c r="E9" s="19" t="s">
        <v>137</v>
      </c>
      <c r="F9" s="62">
        <v>26</v>
      </c>
      <c r="G9" s="65">
        <f>$O$6*F9/$O$7</f>
        <v>16.50793650793651</v>
      </c>
      <c r="H9" s="62">
        <v>9.8000000000000007</v>
      </c>
      <c r="I9" s="65">
        <f>$Q$6*H9/$Q$7</f>
        <v>40</v>
      </c>
      <c r="J9" s="62">
        <v>38.53</v>
      </c>
      <c r="K9" s="65">
        <f>($S$6*$S$7)/J9</f>
        <v>30.480145341292502</v>
      </c>
      <c r="L9" s="118">
        <f>G9+I9+K9</f>
        <v>86.988081849229005</v>
      </c>
      <c r="M9" s="120">
        <f>L9/100</f>
        <v>0.86988081849229004</v>
      </c>
      <c r="P9" s="34"/>
      <c r="U9" s="34"/>
      <c r="V9" s="34"/>
      <c r="W9" s="34"/>
      <c r="X9" s="34"/>
    </row>
    <row r="10" spans="1:24">
      <c r="A10" s="19">
        <v>4</v>
      </c>
      <c r="B10" s="6" t="s">
        <v>140</v>
      </c>
      <c r="C10" s="18">
        <v>38750</v>
      </c>
      <c r="D10" s="19" t="s">
        <v>106</v>
      </c>
      <c r="E10" s="31" t="s">
        <v>93</v>
      </c>
      <c r="F10" s="62">
        <v>22.5</v>
      </c>
      <c r="G10" s="65">
        <f>$O$6*F10/$O$7</f>
        <v>14.285714285714286</v>
      </c>
      <c r="H10" s="62">
        <v>9.8000000000000007</v>
      </c>
      <c r="I10" s="65">
        <f>$Q$6*H10/$Q$7</f>
        <v>40</v>
      </c>
      <c r="J10" s="62">
        <v>40.590000000000003</v>
      </c>
      <c r="K10" s="65">
        <f>($S$6*$S$7)/J10</f>
        <v>28.933234786893323</v>
      </c>
      <c r="L10" s="118">
        <f>G10+I10+K10</f>
        <v>83.218949072607614</v>
      </c>
      <c r="M10" s="120">
        <f>L10/100</f>
        <v>0.83218949072607618</v>
      </c>
      <c r="P10" s="34"/>
      <c r="U10" s="38"/>
      <c r="V10" s="38"/>
      <c r="W10" s="34"/>
      <c r="X10" s="34"/>
    </row>
    <row r="11" spans="1:24">
      <c r="A11" s="6">
        <v>5</v>
      </c>
      <c r="B11" s="6" t="s">
        <v>37</v>
      </c>
      <c r="C11" s="18">
        <v>38800</v>
      </c>
      <c r="D11" s="6" t="s">
        <v>104</v>
      </c>
      <c r="E11" s="6" t="s">
        <v>38</v>
      </c>
      <c r="F11" s="66">
        <v>24.5</v>
      </c>
      <c r="G11" s="65">
        <f>$O$6*F11/$O$7</f>
        <v>15.555555555555555</v>
      </c>
      <c r="H11" s="64">
        <v>8.9</v>
      </c>
      <c r="I11" s="65">
        <f>$Q$6*H11/$Q$7</f>
        <v>36.326530612244895</v>
      </c>
      <c r="J11" s="64">
        <v>38.979999999999997</v>
      </c>
      <c r="K11" s="65">
        <f>($S$6*$S$7)/J11</f>
        <v>30.128270908158033</v>
      </c>
      <c r="L11" s="118">
        <f>G11+I11+K11</f>
        <v>82.010357075958481</v>
      </c>
      <c r="M11" s="120">
        <f>L11/100</f>
        <v>0.82010357075958484</v>
      </c>
    </row>
    <row r="12" spans="1:24" ht="14.1" customHeight="1">
      <c r="A12" s="19">
        <v>6</v>
      </c>
      <c r="B12" s="6" t="s">
        <v>94</v>
      </c>
      <c r="C12" s="18">
        <v>38572</v>
      </c>
      <c r="D12" s="19" t="s">
        <v>106</v>
      </c>
      <c r="E12" s="31" t="s">
        <v>93</v>
      </c>
      <c r="F12" s="63">
        <v>24.5</v>
      </c>
      <c r="G12" s="65">
        <f>$O$6*F12/$O$7</f>
        <v>15.555555555555555</v>
      </c>
      <c r="H12" s="63">
        <v>7.9</v>
      </c>
      <c r="I12" s="65">
        <f>$Q$6*H12/$Q$7</f>
        <v>32.244897959183675</v>
      </c>
      <c r="J12" s="63">
        <v>35.28</v>
      </c>
      <c r="K12" s="65">
        <f>($S$6*$S$7)/J12</f>
        <v>33.287981859410429</v>
      </c>
      <c r="L12" s="118">
        <f>G12+I12+K12</f>
        <v>81.088435374149668</v>
      </c>
      <c r="M12" s="120">
        <f>L12/100</f>
        <v>0.8108843537414967</v>
      </c>
    </row>
    <row r="13" spans="1:24" ht="14.1" customHeight="1">
      <c r="A13" s="6">
        <v>7</v>
      </c>
      <c r="B13" s="6" t="s">
        <v>84</v>
      </c>
      <c r="C13" s="18">
        <v>38658</v>
      </c>
      <c r="D13" s="6" t="s">
        <v>105</v>
      </c>
      <c r="E13" s="6" t="s">
        <v>82</v>
      </c>
      <c r="F13" s="62">
        <v>20</v>
      </c>
      <c r="G13" s="65">
        <f>$O$6*F13/$O$7</f>
        <v>12.698412698412698</v>
      </c>
      <c r="H13" s="62">
        <v>7.9</v>
      </c>
      <c r="I13" s="65">
        <f>$Q$6*H13/$Q$7</f>
        <v>32.244897959183675</v>
      </c>
      <c r="J13" s="62">
        <v>33.03</v>
      </c>
      <c r="K13" s="65">
        <f>($S$6*$S$7)/J13</f>
        <v>35.555555555555557</v>
      </c>
      <c r="L13" s="118">
        <f>G13+I13+K13</f>
        <v>80.498866213151928</v>
      </c>
      <c r="M13" s="120">
        <f>L13/100</f>
        <v>0.80498866213151932</v>
      </c>
    </row>
    <row r="14" spans="1:24" ht="14.1" customHeight="1">
      <c r="A14" s="19">
        <v>8</v>
      </c>
      <c r="B14" s="6" t="s">
        <v>83</v>
      </c>
      <c r="C14" s="18">
        <v>38579</v>
      </c>
      <c r="D14" s="6" t="s">
        <v>105</v>
      </c>
      <c r="E14" s="6" t="s">
        <v>82</v>
      </c>
      <c r="F14" s="63">
        <v>28</v>
      </c>
      <c r="G14" s="65">
        <f>$O$6*F14/$O$7</f>
        <v>17.777777777777779</v>
      </c>
      <c r="H14" s="63">
        <v>7.7</v>
      </c>
      <c r="I14" s="65">
        <f>$Q$6*H14/$Q$7</f>
        <v>31.428571428571427</v>
      </c>
      <c r="J14" s="63">
        <v>37.56</v>
      </c>
      <c r="K14" s="65">
        <f>($S$6*$S$7)/J14</f>
        <v>31.26730564430245</v>
      </c>
      <c r="L14" s="118">
        <f>G14+I14+K14</f>
        <v>80.473654850651656</v>
      </c>
      <c r="M14" s="120">
        <f>L14/100</f>
        <v>0.80473654850651655</v>
      </c>
    </row>
    <row r="15" spans="1:24" ht="14.1" customHeight="1">
      <c r="A15" s="6">
        <v>9</v>
      </c>
      <c r="B15" s="6" t="s">
        <v>34</v>
      </c>
      <c r="C15" s="18">
        <v>38533</v>
      </c>
      <c r="D15" s="6" t="s">
        <v>103</v>
      </c>
      <c r="E15" s="6" t="s">
        <v>33</v>
      </c>
      <c r="F15" s="66">
        <v>23.5</v>
      </c>
      <c r="G15" s="65">
        <f>$O$6*F15/$O$7</f>
        <v>14.920634920634921</v>
      </c>
      <c r="H15" s="64">
        <v>7.9</v>
      </c>
      <c r="I15" s="65">
        <f>$Q$6*H15/$Q$7</f>
        <v>32.244897959183675</v>
      </c>
      <c r="J15" s="64">
        <v>40.24</v>
      </c>
      <c r="K15" s="65">
        <f>($S$6*$S$7)/J15</f>
        <v>29.184890656063619</v>
      </c>
      <c r="L15" s="118">
        <f>G15+I15+K15</f>
        <v>76.350423535882214</v>
      </c>
      <c r="M15" s="120">
        <f>L15/100</f>
        <v>0.76350423535882217</v>
      </c>
    </row>
    <row r="16" spans="1:24" ht="13.5" customHeight="1">
      <c r="A16" s="19">
        <v>10</v>
      </c>
      <c r="B16" s="6" t="s">
        <v>36</v>
      </c>
      <c r="C16" s="18">
        <v>38678</v>
      </c>
      <c r="D16" s="6" t="s">
        <v>103</v>
      </c>
      <c r="E16" s="6" t="s">
        <v>33</v>
      </c>
      <c r="F16" s="66">
        <v>13</v>
      </c>
      <c r="G16" s="65">
        <f>$O$6*F16/$O$7</f>
        <v>8.2539682539682548</v>
      </c>
      <c r="H16" s="64">
        <v>9.5</v>
      </c>
      <c r="I16" s="65">
        <f>$Q$6*H16/$Q$7</f>
        <v>38.775510204081627</v>
      </c>
      <c r="J16" s="64">
        <v>40.82</v>
      </c>
      <c r="K16" s="65">
        <f>($S$6*$S$7)/J16</f>
        <v>28.770210681038709</v>
      </c>
      <c r="L16" s="118">
        <f>G16+I16+K16</f>
        <v>75.799689139088585</v>
      </c>
      <c r="M16" s="120">
        <f>L16/100</f>
        <v>0.75799689139088589</v>
      </c>
    </row>
    <row r="17" spans="1:154" ht="12.75" customHeight="1">
      <c r="A17" s="6">
        <v>11</v>
      </c>
      <c r="B17" s="23" t="s">
        <v>8</v>
      </c>
      <c r="C17" s="24">
        <v>38462</v>
      </c>
      <c r="D17" s="21" t="s">
        <v>97</v>
      </c>
      <c r="E17" s="23" t="s">
        <v>5</v>
      </c>
      <c r="F17" s="66">
        <v>16</v>
      </c>
      <c r="G17" s="65">
        <f>$O$6*F17/$O$7</f>
        <v>10.158730158730158</v>
      </c>
      <c r="H17" s="64">
        <v>9.1</v>
      </c>
      <c r="I17" s="65">
        <f>$Q$6*H17/$Q$7</f>
        <v>37.142857142857139</v>
      </c>
      <c r="J17" s="64">
        <v>42.75</v>
      </c>
      <c r="K17" s="65">
        <f>($S$6*$S$7)/J17</f>
        <v>27.471345029239767</v>
      </c>
      <c r="L17" s="118">
        <f>G17+I17+K17</f>
        <v>74.772932330827061</v>
      </c>
      <c r="M17" s="120">
        <f>L17/100</f>
        <v>0.74772932330827058</v>
      </c>
    </row>
    <row r="18" spans="1:154" ht="14.25" customHeight="1">
      <c r="A18" s="19">
        <v>12</v>
      </c>
      <c r="B18" s="6" t="s">
        <v>15</v>
      </c>
      <c r="C18" s="11">
        <v>38659</v>
      </c>
      <c r="D18" s="6" t="s">
        <v>100</v>
      </c>
      <c r="E18" s="6" t="s">
        <v>16</v>
      </c>
      <c r="F18" s="63">
        <v>14</v>
      </c>
      <c r="G18" s="65">
        <f>$O$6*F18/$O$7</f>
        <v>8.8888888888888893</v>
      </c>
      <c r="H18" s="63">
        <v>8.6999999999999993</v>
      </c>
      <c r="I18" s="65">
        <f>$Q$6*H18/$Q$7</f>
        <v>35.510204081632651</v>
      </c>
      <c r="J18" s="63">
        <v>38.82</v>
      </c>
      <c r="K18" s="65">
        <f>($S$6*$S$7)/J18</f>
        <v>30.252447192168987</v>
      </c>
      <c r="L18" s="118">
        <f>G18+I18+K18</f>
        <v>74.651540162690523</v>
      </c>
      <c r="M18" s="120">
        <f>L18/100</f>
        <v>0.74651540162690522</v>
      </c>
    </row>
    <row r="19" spans="1:154" ht="15" customHeight="1">
      <c r="A19" s="6">
        <v>13</v>
      </c>
      <c r="B19" s="6" t="s">
        <v>138</v>
      </c>
      <c r="C19" s="18">
        <v>38688</v>
      </c>
      <c r="D19" s="19" t="s">
        <v>101</v>
      </c>
      <c r="E19" s="19" t="s">
        <v>29</v>
      </c>
      <c r="F19" s="62">
        <v>15</v>
      </c>
      <c r="G19" s="65">
        <f>$O$6*F19/$O$7</f>
        <v>9.5238095238095237</v>
      </c>
      <c r="H19" s="62">
        <v>9.5</v>
      </c>
      <c r="I19" s="65">
        <f>$Q$6*H19/$Q$7</f>
        <v>38.775510204081627</v>
      </c>
      <c r="J19" s="62">
        <v>45.2</v>
      </c>
      <c r="K19" s="65">
        <f>($S$6*$S$7)/J19</f>
        <v>25.982300884955752</v>
      </c>
      <c r="L19" s="118">
        <f>G19+I19+K19</f>
        <v>74.281620612846908</v>
      </c>
      <c r="M19" s="120">
        <f>L19/100</f>
        <v>0.7428162061284691</v>
      </c>
    </row>
    <row r="20" spans="1:154" ht="13.5" customHeight="1">
      <c r="A20" s="19">
        <v>14</v>
      </c>
      <c r="B20" s="6" t="s">
        <v>32</v>
      </c>
      <c r="C20" s="18">
        <v>38665</v>
      </c>
      <c r="D20" s="6" t="s">
        <v>103</v>
      </c>
      <c r="E20" s="6" t="s">
        <v>33</v>
      </c>
      <c r="F20" s="63">
        <v>16.5</v>
      </c>
      <c r="G20" s="65">
        <f>$O$6*F20/$O$7</f>
        <v>10.476190476190476</v>
      </c>
      <c r="H20" s="63">
        <v>9.3000000000000007</v>
      </c>
      <c r="I20" s="65">
        <f>$Q$6*H20/$Q$7</f>
        <v>37.959183673469383</v>
      </c>
      <c r="J20" s="63">
        <v>46.4</v>
      </c>
      <c r="K20" s="65">
        <f>($S$6*$S$7)/J20</f>
        <v>25.31034482758621</v>
      </c>
      <c r="L20" s="118">
        <f>G20+I20+K20</f>
        <v>73.745718977246071</v>
      </c>
      <c r="M20" s="120">
        <f>L20/100</f>
        <v>0.73745718977246066</v>
      </c>
    </row>
    <row r="21" spans="1:154">
      <c r="A21" s="6">
        <v>15</v>
      </c>
      <c r="B21" s="19" t="s">
        <v>26</v>
      </c>
      <c r="C21" s="11">
        <v>38549</v>
      </c>
      <c r="D21" s="6" t="s">
        <v>117</v>
      </c>
      <c r="E21" s="6" t="s">
        <v>25</v>
      </c>
      <c r="F21" s="62">
        <v>30</v>
      </c>
      <c r="G21" s="65">
        <f>$O$6*F21/$O$7</f>
        <v>19.047619047619047</v>
      </c>
      <c r="H21" s="62">
        <v>7.4</v>
      </c>
      <c r="I21" s="65">
        <f>$Q$6*H21/$Q$7</f>
        <v>30.204081632653057</v>
      </c>
      <c r="J21" s="62">
        <v>48.6</v>
      </c>
      <c r="K21" s="65">
        <f>($S$6*$S$7)/J21</f>
        <v>24.164609053497944</v>
      </c>
      <c r="L21" s="118">
        <f>G21+I21+K21</f>
        <v>73.416309733770049</v>
      </c>
      <c r="M21" s="120">
        <f>L21/100</f>
        <v>0.73416309733770047</v>
      </c>
    </row>
    <row r="22" spans="1:154">
      <c r="A22" s="19">
        <v>16</v>
      </c>
      <c r="B22" s="6" t="s">
        <v>17</v>
      </c>
      <c r="C22" s="18">
        <v>38609</v>
      </c>
      <c r="D22" s="6" t="s">
        <v>100</v>
      </c>
      <c r="E22" s="6" t="s">
        <v>18</v>
      </c>
      <c r="F22" s="63">
        <v>17.5</v>
      </c>
      <c r="G22" s="65">
        <f>$O$6*F22/$O$7</f>
        <v>11.111111111111111</v>
      </c>
      <c r="H22" s="63">
        <v>9.3000000000000007</v>
      </c>
      <c r="I22" s="65">
        <f>$Q$6*H22/$Q$7</f>
        <v>37.959183673469383</v>
      </c>
      <c r="J22" s="63">
        <v>48.73</v>
      </c>
      <c r="K22" s="65">
        <f>($S$6*$S$7)/J22</f>
        <v>24.100143648676383</v>
      </c>
      <c r="L22" s="118">
        <f>G22+I22+K22</f>
        <v>73.170438433256876</v>
      </c>
      <c r="M22" s="120">
        <f>L22/100</f>
        <v>0.73170438433256879</v>
      </c>
    </row>
    <row r="23" spans="1:154">
      <c r="A23" s="6">
        <v>17</v>
      </c>
      <c r="B23" s="6" t="s">
        <v>139</v>
      </c>
      <c r="C23" s="18">
        <v>38534</v>
      </c>
      <c r="D23" s="19" t="s">
        <v>106</v>
      </c>
      <c r="E23" s="31" t="s">
        <v>93</v>
      </c>
      <c r="F23" s="62">
        <v>14</v>
      </c>
      <c r="G23" s="65">
        <f>$O$6*F23/$O$7</f>
        <v>8.8888888888888893</v>
      </c>
      <c r="H23" s="93">
        <v>8.1</v>
      </c>
      <c r="I23" s="65">
        <f>$Q$6*H23/$Q$7</f>
        <v>33.061224489795919</v>
      </c>
      <c r="J23" s="62">
        <v>38.17</v>
      </c>
      <c r="K23" s="65">
        <f>($S$6*$S$7)/J23</f>
        <v>30.767618548598378</v>
      </c>
      <c r="L23" s="118">
        <f>G23+I23+K23</f>
        <v>72.717731927283182</v>
      </c>
      <c r="M23" s="120">
        <f>L23/100</f>
        <v>0.7271773192728318</v>
      </c>
    </row>
    <row r="24" spans="1:154" s="3" customFormat="1" ht="14.1" customHeight="1">
      <c r="A24" s="19">
        <v>18</v>
      </c>
      <c r="B24" s="19" t="s">
        <v>24</v>
      </c>
      <c r="C24" s="11">
        <v>38967</v>
      </c>
      <c r="D24" s="6" t="s">
        <v>117</v>
      </c>
      <c r="E24" s="6" t="s">
        <v>25</v>
      </c>
      <c r="F24" s="63">
        <v>26.5</v>
      </c>
      <c r="G24" s="65">
        <f>$O$6*F24/$O$7</f>
        <v>16.825396825396826</v>
      </c>
      <c r="H24" s="63">
        <v>7.6</v>
      </c>
      <c r="I24" s="65">
        <f>$Q$6*H24/$Q$7</f>
        <v>31.020408163265305</v>
      </c>
      <c r="J24" s="63">
        <v>48.67</v>
      </c>
      <c r="K24" s="65">
        <f>($S$6*$S$7)/J24</f>
        <v>24.129854119580852</v>
      </c>
      <c r="L24" s="118">
        <f>G24+I24+K24</f>
        <v>71.975659108242979</v>
      </c>
      <c r="M24" s="120">
        <f>L24/100</f>
        <v>0.71975659108242984</v>
      </c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</row>
    <row r="25" spans="1:154" s="15" customFormat="1" ht="14.1" customHeight="1">
      <c r="A25" s="6">
        <v>19</v>
      </c>
      <c r="B25" s="19" t="s">
        <v>14</v>
      </c>
      <c r="C25" s="11">
        <v>38578</v>
      </c>
      <c r="D25" s="19" t="s">
        <v>99</v>
      </c>
      <c r="E25" s="19" t="s">
        <v>12</v>
      </c>
      <c r="F25" s="62">
        <v>8.5</v>
      </c>
      <c r="G25" s="65">
        <f>$O$6*F25/$O$7</f>
        <v>5.3968253968253972</v>
      </c>
      <c r="H25" s="62">
        <v>7.8</v>
      </c>
      <c r="I25" s="65">
        <f>$Q$6*H25/$Q$7</f>
        <v>31.836734693877549</v>
      </c>
      <c r="J25" s="62">
        <v>35.450000000000003</v>
      </c>
      <c r="K25" s="65">
        <f>($S$6*$S$7)/J25</f>
        <v>33.128349788434413</v>
      </c>
      <c r="L25" s="118">
        <f>G25+I25+K25</f>
        <v>70.361909879137357</v>
      </c>
      <c r="M25" s="120">
        <f>L25/100</f>
        <v>0.70361909879137352</v>
      </c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</row>
    <row r="26" spans="1:154" s="15" customFormat="1" ht="14.1" customHeight="1">
      <c r="A26" s="19">
        <v>20</v>
      </c>
      <c r="B26" s="19" t="s">
        <v>13</v>
      </c>
      <c r="C26" s="11">
        <v>38710</v>
      </c>
      <c r="D26" s="19" t="s">
        <v>99</v>
      </c>
      <c r="E26" s="19" t="s">
        <v>12</v>
      </c>
      <c r="F26" s="62">
        <v>8.5</v>
      </c>
      <c r="G26" s="65">
        <f>$O$6*F26/$O$7</f>
        <v>5.3968253968253972</v>
      </c>
      <c r="H26" s="62">
        <v>8.4</v>
      </c>
      <c r="I26" s="65">
        <f>$Q$6*H26/$Q$7</f>
        <v>34.285714285714285</v>
      </c>
      <c r="J26" s="62">
        <v>42.24</v>
      </c>
      <c r="K26" s="65">
        <f>($S$6*$S$7)/J26</f>
        <v>27.803030303030305</v>
      </c>
      <c r="L26" s="118">
        <f>G26+I26+K26</f>
        <v>67.485569985569981</v>
      </c>
      <c r="M26" s="120">
        <f>L26/100</f>
        <v>0.67485569985569982</v>
      </c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</row>
    <row r="27" spans="1:154" s="15" customFormat="1" ht="14.1" customHeight="1">
      <c r="A27" s="6">
        <v>21</v>
      </c>
      <c r="B27" s="21" t="s">
        <v>7</v>
      </c>
      <c r="C27" s="22">
        <v>38399</v>
      </c>
      <c r="D27" s="21" t="s">
        <v>97</v>
      </c>
      <c r="E27" s="21" t="s">
        <v>5</v>
      </c>
      <c r="F27" s="66">
        <v>6</v>
      </c>
      <c r="G27" s="65">
        <f>$O$6*F27/$O$7</f>
        <v>3.8095238095238093</v>
      </c>
      <c r="H27" s="64">
        <v>9.1</v>
      </c>
      <c r="I27" s="65">
        <f>$Q$6*H27/$Q$7</f>
        <v>37.142857142857139</v>
      </c>
      <c r="J27" s="64">
        <v>44.5</v>
      </c>
      <c r="K27" s="65">
        <f>($S$6*$S$7)/J27</f>
        <v>26.391011235955059</v>
      </c>
      <c r="L27" s="118">
        <f>G27+I27+K27</f>
        <v>67.343392188336011</v>
      </c>
      <c r="M27" s="120">
        <f>L27/100</f>
        <v>0.67343392188336015</v>
      </c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</row>
    <row r="28" spans="1:154" s="15" customFormat="1" ht="14.1" customHeight="1">
      <c r="A28" s="19">
        <v>22</v>
      </c>
      <c r="B28" s="6" t="s">
        <v>27</v>
      </c>
      <c r="C28" s="11">
        <v>38840</v>
      </c>
      <c r="D28" s="6" t="s">
        <v>117</v>
      </c>
      <c r="E28" s="6" t="s">
        <v>25</v>
      </c>
      <c r="F28" s="62">
        <v>19</v>
      </c>
      <c r="G28" s="65">
        <f>$O$6*F28/$O$7</f>
        <v>12.063492063492063</v>
      </c>
      <c r="H28" s="62">
        <v>6.8</v>
      </c>
      <c r="I28" s="65">
        <f>$Q$6*H28/$Q$7</f>
        <v>27.755102040816325</v>
      </c>
      <c r="J28" s="62">
        <v>43.36</v>
      </c>
      <c r="K28" s="65">
        <f>($S$6*$S$7)/J28</f>
        <v>27.084870848708491</v>
      </c>
      <c r="L28" s="118">
        <f>G28+I28+K28</f>
        <v>66.903464953016879</v>
      </c>
      <c r="M28" s="120">
        <f>L28/100</f>
        <v>0.66903464953016878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</row>
    <row r="29" spans="1:154" ht="13.5" customHeight="1">
      <c r="A29" s="6">
        <v>23</v>
      </c>
      <c r="B29" s="6" t="s">
        <v>28</v>
      </c>
      <c r="C29" s="18">
        <v>38554</v>
      </c>
      <c r="D29" s="19" t="s">
        <v>101</v>
      </c>
      <c r="E29" s="19" t="s">
        <v>29</v>
      </c>
      <c r="F29" s="62">
        <v>9.5</v>
      </c>
      <c r="G29" s="65">
        <f>$O$6*F29/$O$7</f>
        <v>6.0317460317460316</v>
      </c>
      <c r="H29" s="62">
        <v>8.5</v>
      </c>
      <c r="I29" s="65">
        <f>$Q$6*H29/$Q$7</f>
        <v>34.693877551020407</v>
      </c>
      <c r="J29" s="62">
        <v>47.62</v>
      </c>
      <c r="K29" s="65">
        <f>($S$6*$S$7)/J29</f>
        <v>24.661906761864767</v>
      </c>
      <c r="L29" s="118">
        <f>G29+I29+K29</f>
        <v>65.387530344631202</v>
      </c>
      <c r="M29" s="120">
        <f>L29/100</f>
        <v>0.65387530344631206</v>
      </c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</row>
    <row r="30" spans="1:154" ht="15" customHeight="1">
      <c r="A30" s="19">
        <v>24</v>
      </c>
      <c r="B30" s="6" t="s">
        <v>19</v>
      </c>
      <c r="C30" s="11">
        <v>38599</v>
      </c>
      <c r="D30" s="6" t="s">
        <v>100</v>
      </c>
      <c r="E30" s="23" t="s">
        <v>18</v>
      </c>
      <c r="F30" s="66">
        <v>11</v>
      </c>
      <c r="G30" s="65">
        <f>$O$6*F30/$O$7</f>
        <v>6.9841269841269842</v>
      </c>
      <c r="H30" s="64">
        <v>8.6</v>
      </c>
      <c r="I30" s="65">
        <f>$Q$6*H30/$Q$7</f>
        <v>35.102040816326529</v>
      </c>
      <c r="J30" s="64">
        <v>52.43</v>
      </c>
      <c r="K30" s="65">
        <f>($S$6*$S$7)/J30</f>
        <v>22.399389662407021</v>
      </c>
      <c r="L30" s="118">
        <f>G30+I30+K30</f>
        <v>64.485557462860527</v>
      </c>
      <c r="M30" s="120">
        <f>L30/100</f>
        <v>0.64485557462860532</v>
      </c>
    </row>
    <row r="31" spans="1:154">
      <c r="A31" s="6">
        <v>25</v>
      </c>
      <c r="B31" s="6" t="s">
        <v>85</v>
      </c>
      <c r="C31" s="18">
        <v>38415</v>
      </c>
      <c r="D31" s="6" t="s">
        <v>105</v>
      </c>
      <c r="E31" s="6" t="s">
        <v>82</v>
      </c>
      <c r="F31" s="62">
        <v>11.5</v>
      </c>
      <c r="G31" s="65">
        <f>$O$6*F31/$O$7</f>
        <v>7.3015873015873014</v>
      </c>
      <c r="H31" s="62">
        <v>6.7</v>
      </c>
      <c r="I31" s="65">
        <f>$Q$6*H31/$Q$7</f>
        <v>27.346938775510203</v>
      </c>
      <c r="J31" s="62">
        <v>40.44</v>
      </c>
      <c r="K31" s="65">
        <f>($S$6*$S$7)/J31</f>
        <v>29.040553907022755</v>
      </c>
      <c r="L31" s="118">
        <f>G31+I31+K31</f>
        <v>63.689079984120262</v>
      </c>
      <c r="M31" s="120">
        <f>L31/100</f>
        <v>0.63689079984120267</v>
      </c>
    </row>
    <row r="32" spans="1:154" ht="12.75" customHeight="1">
      <c r="A32" s="19">
        <v>26</v>
      </c>
      <c r="B32" s="21" t="s">
        <v>6</v>
      </c>
      <c r="C32" s="22">
        <v>38876</v>
      </c>
      <c r="D32" s="21" t="s">
        <v>97</v>
      </c>
      <c r="E32" s="21" t="s">
        <v>5</v>
      </c>
      <c r="F32" s="66">
        <v>9.5</v>
      </c>
      <c r="G32" s="65">
        <f>$O$6*F32/$O$7</f>
        <v>6.0317460317460316</v>
      </c>
      <c r="H32" s="64">
        <v>8.4</v>
      </c>
      <c r="I32" s="65">
        <f>$Q$6*H32/$Q$7</f>
        <v>34.285714285714285</v>
      </c>
      <c r="J32" s="64">
        <v>52.91</v>
      </c>
      <c r="K32" s="65">
        <f>($S$6*$S$7)/J32</f>
        <v>22.1961821961822</v>
      </c>
      <c r="L32" s="118">
        <f>G32+I32+K32</f>
        <v>62.513642513642516</v>
      </c>
      <c r="M32" s="120">
        <f>L32/100</f>
        <v>0.6251364251364252</v>
      </c>
    </row>
    <row r="33" spans="1:13" ht="12.75" customHeight="1">
      <c r="A33" s="6">
        <v>27</v>
      </c>
      <c r="B33" s="19" t="s">
        <v>23</v>
      </c>
      <c r="C33" s="11">
        <v>38486</v>
      </c>
      <c r="D33" s="6" t="s">
        <v>117</v>
      </c>
      <c r="E33" s="6" t="s">
        <v>22</v>
      </c>
      <c r="F33" s="63">
        <v>23</v>
      </c>
      <c r="G33" s="65">
        <f>$O$6*F33/$O$7</f>
        <v>14.603174603174603</v>
      </c>
      <c r="H33" s="64">
        <v>6.1</v>
      </c>
      <c r="I33" s="65">
        <f>$Q$6*H33/$Q$7</f>
        <v>24.897959183673468</v>
      </c>
      <c r="J33" s="64">
        <v>65.400000000000006</v>
      </c>
      <c r="K33" s="65">
        <f>($S$6*$S$7)/J33</f>
        <v>17.957186544342509</v>
      </c>
      <c r="L33" s="118">
        <f>G33+I33+K33</f>
        <v>57.458320331190578</v>
      </c>
      <c r="M33" s="120">
        <f>L33/100</f>
        <v>0.57458320331190582</v>
      </c>
    </row>
    <row r="34" spans="1:13" ht="13.5" customHeight="1">
      <c r="A34" s="19">
        <v>28</v>
      </c>
      <c r="B34" s="19" t="s">
        <v>21</v>
      </c>
      <c r="C34" s="11">
        <v>38335</v>
      </c>
      <c r="D34" s="6" t="s">
        <v>117</v>
      </c>
      <c r="E34" s="6" t="s">
        <v>22</v>
      </c>
      <c r="F34" s="66">
        <v>11.5</v>
      </c>
      <c r="G34" s="65">
        <f>$O$6*F34/$O$7</f>
        <v>7.3015873015873014</v>
      </c>
      <c r="H34" s="64">
        <v>5.5</v>
      </c>
      <c r="I34" s="65">
        <f>$Q$6*H34/$Q$7</f>
        <v>22.448979591836732</v>
      </c>
      <c r="J34" s="64">
        <v>50.38</v>
      </c>
      <c r="K34" s="65">
        <f>($S$6*$S$7)/J34</f>
        <v>23.310837633981741</v>
      </c>
      <c r="L34" s="118">
        <f>G34+I34+K34</f>
        <v>53.06140452740577</v>
      </c>
      <c r="M34" s="120">
        <f>L34/100</f>
        <v>0.53061404527405776</v>
      </c>
    </row>
    <row r="35" spans="1:13" ht="13.5" customHeight="1">
      <c r="A35" s="6">
        <v>29</v>
      </c>
      <c r="B35" s="25" t="s">
        <v>30</v>
      </c>
      <c r="C35" s="26">
        <v>38591</v>
      </c>
      <c r="D35" s="6" t="s">
        <v>102</v>
      </c>
      <c r="E35" s="6" t="s">
        <v>31</v>
      </c>
      <c r="F35" s="63">
        <v>16</v>
      </c>
      <c r="G35" s="65">
        <f>$O$6*F35/$O$7</f>
        <v>10.158730158730158</v>
      </c>
      <c r="H35" s="63">
        <v>6.6</v>
      </c>
      <c r="I35" s="65">
        <f>$Q$6*H35/$Q$7</f>
        <v>26.938775510204081</v>
      </c>
      <c r="J35" s="63">
        <v>80.08</v>
      </c>
      <c r="K35" s="65">
        <f>($S$6*$S$7)/J35</f>
        <v>14.665334665334667</v>
      </c>
      <c r="L35" s="118">
        <f>G35+I35+K35</f>
        <v>51.762840334268908</v>
      </c>
      <c r="M35" s="120">
        <f>L35/100</f>
        <v>0.51762840334268911</v>
      </c>
    </row>
    <row r="36" spans="1:13" ht="13.5" customHeight="1">
      <c r="A36" s="19">
        <v>30</v>
      </c>
      <c r="B36" s="23" t="s">
        <v>20</v>
      </c>
      <c r="C36" s="11">
        <v>38603</v>
      </c>
      <c r="D36" s="6" t="s">
        <v>100</v>
      </c>
      <c r="E36" s="23" t="s">
        <v>18</v>
      </c>
      <c r="F36" s="66">
        <v>13.5</v>
      </c>
      <c r="G36" s="65">
        <f>$O$6*F36/$O$7</f>
        <v>8.5714285714285712</v>
      </c>
      <c r="H36" s="64">
        <v>3.5</v>
      </c>
      <c r="I36" s="65">
        <f>$Q$6*H36/$Q$7</f>
        <v>14.285714285714285</v>
      </c>
      <c r="J36" s="64">
        <v>63.92</v>
      </c>
      <c r="K36" s="65">
        <f>($S$6*$S$7)/J36</f>
        <v>18.372966207759699</v>
      </c>
      <c r="L36" s="118">
        <f>G36+I36+K36</f>
        <v>41.23010906490255</v>
      </c>
      <c r="M36" s="120">
        <f>L36/100</f>
        <v>0.41230109064902548</v>
      </c>
    </row>
    <row r="37" spans="1:13" ht="13.5" customHeight="1">
      <c r="A37" s="6">
        <v>31</v>
      </c>
      <c r="B37" s="6" t="s">
        <v>35</v>
      </c>
      <c r="C37" s="18">
        <v>38632</v>
      </c>
      <c r="D37" s="6" t="s">
        <v>103</v>
      </c>
      <c r="E37" s="6" t="s">
        <v>33</v>
      </c>
      <c r="F37" s="66">
        <v>10.5</v>
      </c>
      <c r="G37" s="65">
        <f>$O$6*F37/$O$7</f>
        <v>6.666666666666667</v>
      </c>
      <c r="H37" s="64">
        <v>2</v>
      </c>
      <c r="I37" s="65">
        <f>$Q$6*H37/$Q$7</f>
        <v>8.1632653061224492</v>
      </c>
      <c r="J37" s="64">
        <v>70.540000000000006</v>
      </c>
      <c r="K37" s="65">
        <f>($S$6*$S$7)/J37</f>
        <v>16.648709951800395</v>
      </c>
      <c r="L37" s="118">
        <f>G37+I37+K37</f>
        <v>31.47864192458951</v>
      </c>
      <c r="M37" s="120">
        <f>L37/100</f>
        <v>0.31478641924589512</v>
      </c>
    </row>
    <row r="38" spans="1:13" ht="15.75" customHeight="1"/>
    <row r="39" spans="1:13" ht="21" customHeight="1">
      <c r="B39" s="129" t="s">
        <v>146</v>
      </c>
      <c r="C39" s="130" t="s">
        <v>129</v>
      </c>
      <c r="D39" s="130"/>
    </row>
    <row r="40" spans="1:13" ht="17.25" customHeight="1">
      <c r="B40" s="131" t="s">
        <v>148</v>
      </c>
      <c r="C40" s="132" t="s">
        <v>144</v>
      </c>
      <c r="D40" s="132"/>
    </row>
    <row r="41" spans="1:13" ht="15.75">
      <c r="B41" s="133" t="s">
        <v>147</v>
      </c>
      <c r="C41" s="134" t="s">
        <v>145</v>
      </c>
      <c r="D41" s="134"/>
    </row>
    <row r="42" spans="1:13" ht="14.25">
      <c r="B42" s="128"/>
      <c r="C42" s="128"/>
      <c r="D42" s="128"/>
    </row>
  </sheetData>
  <sortState ref="B8:M37">
    <sortCondition descending="1" ref="M8:M37"/>
  </sortState>
  <mergeCells count="19">
    <mergeCell ref="C40:D40"/>
    <mergeCell ref="C41:D41"/>
    <mergeCell ref="A1:L1"/>
    <mergeCell ref="A2:L2"/>
    <mergeCell ref="A3:L3"/>
    <mergeCell ref="A5:A6"/>
    <mergeCell ref="B5:B6"/>
    <mergeCell ref="C5:C6"/>
    <mergeCell ref="D5:D6"/>
    <mergeCell ref="E5:E6"/>
    <mergeCell ref="F5:G5"/>
    <mergeCell ref="H5:I5"/>
    <mergeCell ref="C39:D39"/>
    <mergeCell ref="N5:O5"/>
    <mergeCell ref="P5:Q5"/>
    <mergeCell ref="R5:S5"/>
    <mergeCell ref="J5:K5"/>
    <mergeCell ref="L5:L6"/>
    <mergeCell ref="M5:M6"/>
  </mergeCells>
  <phoneticPr fontId="2" type="noConversion"/>
  <pageMargins left="0.55118110236220474" right="0.15748031496062992" top="0.39370078740157483" bottom="0.19685039370078741" header="0.51181102362204722" footer="0.51181102362204722"/>
  <pageSetup paperSize="9" scale="8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53"/>
  <sheetViews>
    <sheetView topLeftCell="A6" zoomScale="90" zoomScaleNormal="90" workbookViewId="0">
      <selection sqref="A1:M30"/>
    </sheetView>
  </sheetViews>
  <sheetFormatPr defaultRowHeight="12.75"/>
  <cols>
    <col min="1" max="1" width="4.85546875" customWidth="1"/>
    <col min="2" max="2" width="29.5703125" customWidth="1"/>
    <col min="3" max="3" width="10.42578125" customWidth="1"/>
    <col min="4" max="4" width="17.5703125" customWidth="1"/>
    <col min="5" max="5" width="31.140625" customWidth="1"/>
    <col min="6" max="6" width="8.140625" customWidth="1"/>
    <col min="7" max="7" width="7.7109375" customWidth="1"/>
    <col min="8" max="8" width="7.140625" customWidth="1"/>
    <col min="9" max="9" width="6.28515625" customWidth="1"/>
    <col min="10" max="10" width="7.140625" customWidth="1"/>
    <col min="11" max="11" width="7.5703125" customWidth="1"/>
  </cols>
  <sheetData>
    <row r="1" spans="1:19">
      <c r="A1" s="80" t="s">
        <v>39</v>
      </c>
      <c r="B1" s="80"/>
      <c r="C1" s="80"/>
      <c r="D1" s="80"/>
      <c r="E1" s="80"/>
      <c r="F1" s="80"/>
      <c r="G1" s="80"/>
      <c r="H1" s="80"/>
    </row>
    <row r="2" spans="1:19">
      <c r="A2" s="80" t="s">
        <v>40</v>
      </c>
      <c r="B2" s="80"/>
      <c r="C2" s="80"/>
      <c r="D2" s="80"/>
      <c r="E2" s="80"/>
      <c r="F2" s="80"/>
      <c r="G2" s="80"/>
      <c r="H2" s="80"/>
    </row>
    <row r="3" spans="1:19">
      <c r="A3" s="80" t="s">
        <v>124</v>
      </c>
      <c r="B3" s="80"/>
      <c r="C3" s="80"/>
      <c r="D3" s="80"/>
      <c r="E3" s="80"/>
      <c r="F3" s="80"/>
      <c r="G3" s="80"/>
      <c r="H3" s="80"/>
    </row>
    <row r="4" spans="1:19">
      <c r="A4" s="2"/>
      <c r="B4" s="2"/>
      <c r="C4" s="2"/>
      <c r="D4" s="2"/>
      <c r="E4" s="2"/>
      <c r="F4" s="2"/>
      <c r="G4" s="2"/>
      <c r="H4" s="2"/>
    </row>
    <row r="5" spans="1:19" ht="39" customHeight="1">
      <c r="A5" s="87" t="s">
        <v>0</v>
      </c>
      <c r="B5" s="85" t="s">
        <v>1</v>
      </c>
      <c r="C5" s="85" t="s">
        <v>2</v>
      </c>
      <c r="D5" s="85" t="s">
        <v>3</v>
      </c>
      <c r="E5" s="85" t="s">
        <v>4</v>
      </c>
      <c r="F5" s="76" t="s">
        <v>121</v>
      </c>
      <c r="G5" s="77"/>
      <c r="H5" s="76" t="s">
        <v>122</v>
      </c>
      <c r="I5" s="77"/>
      <c r="J5" s="76" t="s">
        <v>123</v>
      </c>
      <c r="K5" s="77"/>
      <c r="L5" s="78" t="s">
        <v>107</v>
      </c>
      <c r="M5" s="78" t="s">
        <v>108</v>
      </c>
      <c r="N5" s="73" t="s">
        <v>127</v>
      </c>
      <c r="O5" s="73"/>
      <c r="P5" s="74" t="s">
        <v>126</v>
      </c>
      <c r="Q5" s="75"/>
      <c r="R5" s="74" t="s">
        <v>125</v>
      </c>
      <c r="S5" s="75"/>
    </row>
    <row r="6" spans="1:19" ht="23.25" customHeight="1">
      <c r="A6" s="88"/>
      <c r="B6" s="86"/>
      <c r="C6" s="86"/>
      <c r="D6" s="86"/>
      <c r="E6" s="86"/>
      <c r="F6" s="30" t="s">
        <v>111</v>
      </c>
      <c r="G6" s="40" t="s">
        <v>109</v>
      </c>
      <c r="H6" s="45" t="s">
        <v>111</v>
      </c>
      <c r="I6" s="40" t="s">
        <v>109</v>
      </c>
      <c r="J6" s="30" t="s">
        <v>111</v>
      </c>
      <c r="K6" s="40" t="s">
        <v>109</v>
      </c>
      <c r="L6" s="79"/>
      <c r="M6" s="79"/>
      <c r="N6" s="42" t="s">
        <v>128</v>
      </c>
      <c r="O6" s="43">
        <v>20</v>
      </c>
      <c r="P6" s="44"/>
      <c r="Q6" s="43">
        <v>40</v>
      </c>
      <c r="R6" s="44"/>
      <c r="S6" s="43">
        <v>40</v>
      </c>
    </row>
    <row r="7" spans="1:19" ht="12.75" customHeight="1">
      <c r="A7" s="4">
        <v>1</v>
      </c>
      <c r="B7" s="12" t="s">
        <v>87</v>
      </c>
      <c r="C7" s="105">
        <v>38226</v>
      </c>
      <c r="D7" s="12" t="s">
        <v>105</v>
      </c>
      <c r="E7" s="12" t="s">
        <v>88</v>
      </c>
      <c r="F7" s="63">
        <v>30.5</v>
      </c>
      <c r="G7" s="67">
        <f>$O$6*F7/$O$7</f>
        <v>14.698795180722891</v>
      </c>
      <c r="H7" s="70">
        <v>9.5</v>
      </c>
      <c r="I7" s="60">
        <f>$Q$6*H7/$Q$7</f>
        <v>38.775510204081627</v>
      </c>
      <c r="J7" s="59">
        <v>43.5</v>
      </c>
      <c r="K7" s="60">
        <f>($S$6*$S$7)/J7</f>
        <v>38.583908045977012</v>
      </c>
      <c r="L7" s="61">
        <f>G7+I7+K7</f>
        <v>92.058213430781535</v>
      </c>
      <c r="M7" s="117">
        <f>L7/100</f>
        <v>0.92058213430781533</v>
      </c>
      <c r="N7" s="57"/>
      <c r="O7" s="36">
        <f>LARGE(F7:F24,1)</f>
        <v>41.5</v>
      </c>
      <c r="P7" s="41"/>
      <c r="Q7" s="36">
        <f>LARGE(H7:H24,1)</f>
        <v>9.8000000000000007</v>
      </c>
      <c r="R7" s="41"/>
      <c r="S7" s="36">
        <f>SMALL(J7:J24,1)</f>
        <v>41.96</v>
      </c>
    </row>
    <row r="8" spans="1:19" s="16" customFormat="1">
      <c r="A8" s="7">
        <v>2</v>
      </c>
      <c r="B8" s="4" t="s">
        <v>52</v>
      </c>
      <c r="C8" s="106">
        <v>38374</v>
      </c>
      <c r="D8" s="4" t="s">
        <v>118</v>
      </c>
      <c r="E8" s="4" t="s">
        <v>51</v>
      </c>
      <c r="F8" s="62">
        <v>39</v>
      </c>
      <c r="G8" s="67">
        <f>$O$6*F8/$O$7</f>
        <v>18.795180722891565</v>
      </c>
      <c r="H8" s="70">
        <v>8.1999999999999993</v>
      </c>
      <c r="I8" s="60">
        <f>$Q$6*H8/$Q$7</f>
        <v>33.469387755102041</v>
      </c>
      <c r="J8" s="59">
        <v>50.95</v>
      </c>
      <c r="K8" s="60">
        <f>($S$6*$S$7)/J8</f>
        <v>32.942100098135427</v>
      </c>
      <c r="L8" s="61">
        <f>G8+I8+K8</f>
        <v>85.206668576129033</v>
      </c>
      <c r="M8" s="117">
        <f>L8/100</f>
        <v>0.8520666857612903</v>
      </c>
      <c r="N8" s="34"/>
      <c r="O8" s="34"/>
      <c r="P8" s="34"/>
      <c r="Q8" s="34"/>
      <c r="R8" s="34"/>
      <c r="S8" s="34"/>
    </row>
    <row r="9" spans="1:19" s="16" customFormat="1">
      <c r="A9" s="4">
        <v>3</v>
      </c>
      <c r="B9" s="25" t="s">
        <v>50</v>
      </c>
      <c r="C9" s="107">
        <v>38597</v>
      </c>
      <c r="D9" s="4" t="s">
        <v>118</v>
      </c>
      <c r="E9" s="4" t="s">
        <v>51</v>
      </c>
      <c r="F9" s="63">
        <v>41.5</v>
      </c>
      <c r="G9" s="67">
        <f>$O$6*F9/$O$7</f>
        <v>20</v>
      </c>
      <c r="H9" s="70">
        <v>7.7</v>
      </c>
      <c r="I9" s="60">
        <f>$Q$6*H9/$Q$7</f>
        <v>31.428571428571427</v>
      </c>
      <c r="J9" s="59">
        <v>51.7</v>
      </c>
      <c r="K9" s="60">
        <f>($S$6*$S$7)/J9</f>
        <v>32.464216634429398</v>
      </c>
      <c r="L9" s="61">
        <f>G9+I9+K9</f>
        <v>83.892788063000836</v>
      </c>
      <c r="M9" s="117">
        <f>L9/100</f>
        <v>0.83892788063000834</v>
      </c>
      <c r="N9" s="33"/>
      <c r="O9" s="33"/>
      <c r="P9" s="33"/>
      <c r="Q9" s="33"/>
      <c r="R9" s="33"/>
      <c r="S9" s="33"/>
    </row>
    <row r="10" spans="1:19">
      <c r="A10" s="7">
        <v>4</v>
      </c>
      <c r="B10" s="27" t="s">
        <v>44</v>
      </c>
      <c r="C10" s="108">
        <v>38141</v>
      </c>
      <c r="D10" s="35" t="s">
        <v>116</v>
      </c>
      <c r="E10" s="28" t="s">
        <v>45</v>
      </c>
      <c r="F10" s="66">
        <v>20.5</v>
      </c>
      <c r="G10" s="67">
        <f>$O$6*F10/$O$7</f>
        <v>9.8795180722891569</v>
      </c>
      <c r="H10" s="69">
        <v>8.9</v>
      </c>
      <c r="I10" s="60">
        <f>$Q$6*H10/$Q$7</f>
        <v>36.326530612244895</v>
      </c>
      <c r="J10" s="59">
        <v>45.89</v>
      </c>
      <c r="K10" s="60">
        <f>($S$6*$S$7)/J10</f>
        <v>36.574417084332097</v>
      </c>
      <c r="L10" s="61">
        <f>G10+I10+K10</f>
        <v>82.780465768866151</v>
      </c>
      <c r="M10" s="117">
        <f>L10/100</f>
        <v>0.82780465768866152</v>
      </c>
      <c r="N10" s="34"/>
      <c r="O10" s="34"/>
      <c r="P10" s="34"/>
      <c r="Q10" s="34"/>
      <c r="R10" s="34"/>
      <c r="S10" s="34"/>
    </row>
    <row r="11" spans="1:19">
      <c r="A11" s="4">
        <v>5</v>
      </c>
      <c r="B11" s="12" t="s">
        <v>135</v>
      </c>
      <c r="C11" s="109">
        <v>38371</v>
      </c>
      <c r="D11" s="35" t="s">
        <v>101</v>
      </c>
      <c r="E11" s="12" t="s">
        <v>29</v>
      </c>
      <c r="F11" s="62">
        <v>13.5</v>
      </c>
      <c r="G11" s="67">
        <f>$O$6*F11/$O$7</f>
        <v>6.5060240963855422</v>
      </c>
      <c r="H11" s="70">
        <v>8.6</v>
      </c>
      <c r="I11" s="60">
        <f>$Q$6*H11/$Q$7</f>
        <v>35.102040816326529</v>
      </c>
      <c r="J11" s="59">
        <v>43.5</v>
      </c>
      <c r="K11" s="60">
        <f>($S$6*$S$7)/J11</f>
        <v>38.583908045977012</v>
      </c>
      <c r="L11" s="61">
        <f>G11+I11+K11</f>
        <v>80.191972958689092</v>
      </c>
      <c r="M11" s="117">
        <f>L11/100</f>
        <v>0.80191972958689095</v>
      </c>
      <c r="N11" s="34"/>
      <c r="O11" s="34"/>
      <c r="P11" s="34"/>
      <c r="Q11" s="34"/>
      <c r="R11" s="34"/>
      <c r="S11" s="34"/>
    </row>
    <row r="12" spans="1:19">
      <c r="A12" s="7">
        <v>6</v>
      </c>
      <c r="B12" s="12" t="s">
        <v>41</v>
      </c>
      <c r="C12" s="110">
        <v>38097</v>
      </c>
      <c r="D12" s="13" t="s">
        <v>115</v>
      </c>
      <c r="E12" s="12" t="s">
        <v>42</v>
      </c>
      <c r="F12" s="66">
        <v>25</v>
      </c>
      <c r="G12" s="67">
        <f t="shared" ref="G12" si="0">$O$6*F12/$O$7</f>
        <v>12.048192771084338</v>
      </c>
      <c r="H12" s="69">
        <v>9.6999999999999993</v>
      </c>
      <c r="I12" s="60">
        <f t="shared" ref="I12" si="1">$Q$6*H12/$Q$7</f>
        <v>39.591836734693878</v>
      </c>
      <c r="J12" s="59">
        <v>56.96</v>
      </c>
      <c r="K12" s="60">
        <f t="shared" ref="K12" si="2">($S$6*$S$7)/J12</f>
        <v>29.466292134831463</v>
      </c>
      <c r="L12" s="61">
        <f>G12+I12+K12</f>
        <v>81.106321640609679</v>
      </c>
      <c r="M12" s="117">
        <f>L12/100</f>
        <v>0.8110632164060968</v>
      </c>
      <c r="N12" s="34"/>
      <c r="O12" s="34"/>
      <c r="P12" s="34"/>
      <c r="Q12" s="34"/>
      <c r="R12" s="34"/>
      <c r="S12" s="34"/>
    </row>
    <row r="13" spans="1:19">
      <c r="A13" s="4">
        <v>7</v>
      </c>
      <c r="B13" s="12" t="s">
        <v>86</v>
      </c>
      <c r="C13" s="105">
        <v>38175</v>
      </c>
      <c r="D13" s="12" t="s">
        <v>105</v>
      </c>
      <c r="E13" s="12" t="s">
        <v>89</v>
      </c>
      <c r="F13" s="63">
        <v>14</v>
      </c>
      <c r="G13" s="67">
        <f>$O$6*F13/$O$7</f>
        <v>6.7469879518072293</v>
      </c>
      <c r="H13" s="70">
        <v>9.5</v>
      </c>
      <c r="I13" s="60">
        <f>$Q$6*H13/$Q$7</f>
        <v>38.775510204081627</v>
      </c>
      <c r="J13" s="59">
        <v>50.17</v>
      </c>
      <c r="K13" s="60">
        <f>($S$6*$S$7)/J13</f>
        <v>33.454255531193944</v>
      </c>
      <c r="L13" s="61">
        <f>G13+I13+K13</f>
        <v>78.976753687082805</v>
      </c>
      <c r="M13" s="117">
        <f>L13/100</f>
        <v>0.78976753687082801</v>
      </c>
      <c r="N13" s="34"/>
      <c r="O13" s="34"/>
      <c r="P13" s="34"/>
      <c r="Q13" s="34"/>
      <c r="R13" s="34"/>
      <c r="S13" s="34"/>
    </row>
    <row r="14" spans="1:19">
      <c r="A14" s="7">
        <v>8</v>
      </c>
      <c r="B14" s="5" t="s">
        <v>53</v>
      </c>
      <c r="C14" s="111">
        <v>38360</v>
      </c>
      <c r="D14" s="5" t="s">
        <v>104</v>
      </c>
      <c r="E14" s="5" t="s">
        <v>38</v>
      </c>
      <c r="F14" s="63">
        <v>18.5</v>
      </c>
      <c r="G14" s="67">
        <f>$O$6*F14/$O$7</f>
        <v>8.9156626506024104</v>
      </c>
      <c r="H14" s="70">
        <v>9.8000000000000007</v>
      </c>
      <c r="I14" s="60">
        <f>$Q$6*H14/$Q$7</f>
        <v>40</v>
      </c>
      <c r="J14" s="64">
        <v>57.25</v>
      </c>
      <c r="K14" s="60">
        <f>($S$6*$S$7)/J14</f>
        <v>29.317030567685592</v>
      </c>
      <c r="L14" s="61">
        <f>G14+I14+K14</f>
        <v>78.232693218288006</v>
      </c>
      <c r="M14" s="117">
        <f>L14/100</f>
        <v>0.78232693218288007</v>
      </c>
      <c r="N14" s="34"/>
      <c r="O14" s="34"/>
      <c r="P14" s="34"/>
      <c r="Q14" s="34"/>
      <c r="R14" s="34"/>
      <c r="S14" s="34"/>
    </row>
    <row r="15" spans="1:19" ht="14.1" customHeight="1">
      <c r="A15" s="4">
        <v>9</v>
      </c>
      <c r="B15" s="5" t="s">
        <v>133</v>
      </c>
      <c r="C15" s="106">
        <v>38399</v>
      </c>
      <c r="D15" s="35" t="s">
        <v>98</v>
      </c>
      <c r="E15" s="5" t="s">
        <v>134</v>
      </c>
      <c r="F15" s="63">
        <v>13</v>
      </c>
      <c r="G15" s="67">
        <f>$O$6*F15/$O$7</f>
        <v>6.2650602409638552</v>
      </c>
      <c r="H15" s="70">
        <v>7.8</v>
      </c>
      <c r="I15" s="60">
        <f>$Q$6*H15/$Q$7</f>
        <v>31.836734693877549</v>
      </c>
      <c r="J15" s="59">
        <v>44.43</v>
      </c>
      <c r="K15" s="60">
        <f>($S$6*$S$7)/J15</f>
        <v>37.776277290119289</v>
      </c>
      <c r="L15" s="61">
        <f>G15+I15+K15</f>
        <v>75.878072224960704</v>
      </c>
      <c r="M15" s="117">
        <f>L15/100</f>
        <v>0.75878072224960702</v>
      </c>
      <c r="N15" s="34"/>
      <c r="O15" s="34"/>
      <c r="P15" s="34"/>
      <c r="Q15" s="34"/>
      <c r="R15" s="34"/>
      <c r="S15" s="34"/>
    </row>
    <row r="16" spans="1:19">
      <c r="A16" s="7">
        <v>10</v>
      </c>
      <c r="B16" s="12" t="s">
        <v>49</v>
      </c>
      <c r="C16" s="109">
        <v>38373</v>
      </c>
      <c r="D16" s="35" t="s">
        <v>101</v>
      </c>
      <c r="E16" s="12" t="s">
        <v>29</v>
      </c>
      <c r="F16" s="62">
        <v>7.5</v>
      </c>
      <c r="G16" s="67">
        <f>$O$6*F16/$O$7</f>
        <v>3.6144578313253013</v>
      </c>
      <c r="H16" s="70">
        <v>7.9</v>
      </c>
      <c r="I16" s="60">
        <f>$Q$6*H16/$Q$7</f>
        <v>32.244897959183675</v>
      </c>
      <c r="J16" s="59">
        <v>44.21</v>
      </c>
      <c r="K16" s="60">
        <f>($S$6*$S$7)/J16</f>
        <v>37.964261479303325</v>
      </c>
      <c r="L16" s="61">
        <f>G16+I16+K16</f>
        <v>73.823617269812303</v>
      </c>
      <c r="M16" s="117">
        <f>L16/100</f>
        <v>0.73823617269812303</v>
      </c>
      <c r="N16" s="33"/>
      <c r="O16" s="33"/>
      <c r="P16" s="33"/>
      <c r="Q16" s="33"/>
      <c r="R16" s="33"/>
      <c r="S16" s="33"/>
    </row>
    <row r="17" spans="1:19" s="16" customFormat="1" ht="14.1" customHeight="1">
      <c r="A17" s="4">
        <v>11</v>
      </c>
      <c r="B17" s="6" t="s">
        <v>72</v>
      </c>
      <c r="C17" s="112">
        <v>38554</v>
      </c>
      <c r="D17" s="6" t="s">
        <v>119</v>
      </c>
      <c r="E17" s="6" t="s">
        <v>66</v>
      </c>
      <c r="F17" s="63">
        <v>7.5</v>
      </c>
      <c r="G17" s="67">
        <f>$O$6*F17/$O$7</f>
        <v>3.6144578313253013</v>
      </c>
      <c r="H17" s="70">
        <v>7.2</v>
      </c>
      <c r="I17" s="60">
        <f>$Q$6*H17/$Q$7</f>
        <v>29.387755102040813</v>
      </c>
      <c r="J17" s="64">
        <v>42.02</v>
      </c>
      <c r="K17" s="60">
        <f>($S$6*$S$7)/J17</f>
        <v>39.942884340790101</v>
      </c>
      <c r="L17" s="61">
        <f>G17+I17+K17</f>
        <v>72.945097274156211</v>
      </c>
      <c r="M17" s="117">
        <f>L17/100</f>
        <v>0.72945097274156212</v>
      </c>
      <c r="N17" s="34"/>
      <c r="O17" s="34"/>
      <c r="P17" s="34"/>
      <c r="Q17" s="34"/>
      <c r="R17" s="34"/>
      <c r="S17" s="34"/>
    </row>
    <row r="18" spans="1:19" s="16" customFormat="1" ht="14.1" customHeight="1">
      <c r="A18" s="7">
        <v>12</v>
      </c>
      <c r="B18" s="6" t="s">
        <v>75</v>
      </c>
      <c r="C18" s="112">
        <v>38246</v>
      </c>
      <c r="D18" s="6" t="s">
        <v>119</v>
      </c>
      <c r="E18" s="6" t="s">
        <v>66</v>
      </c>
      <c r="F18" s="63">
        <v>21.5</v>
      </c>
      <c r="G18" s="67">
        <f>$O$6*F18/$O$7</f>
        <v>10.361445783132529</v>
      </c>
      <c r="H18" s="70">
        <v>8.4</v>
      </c>
      <c r="I18" s="60">
        <f>$Q$6*H18/$Q$7</f>
        <v>34.285714285714285</v>
      </c>
      <c r="J18" s="64">
        <v>60.63</v>
      </c>
      <c r="K18" s="60">
        <f>($S$6*$S$7)/J18</f>
        <v>27.682665347187861</v>
      </c>
      <c r="L18" s="61">
        <f>G18+I18+K18</f>
        <v>72.32982541603468</v>
      </c>
      <c r="M18" s="117">
        <f>L18/100</f>
        <v>0.72329825416034677</v>
      </c>
      <c r="N18" s="33"/>
      <c r="O18" s="33"/>
      <c r="P18" s="33"/>
      <c r="Q18" s="33"/>
      <c r="R18" s="33"/>
      <c r="S18" s="33"/>
    </row>
    <row r="19" spans="1:19" s="16" customFormat="1" ht="14.1" customHeight="1">
      <c r="A19" s="4">
        <v>13</v>
      </c>
      <c r="B19" s="7" t="s">
        <v>79</v>
      </c>
      <c r="C19" s="108">
        <v>38313</v>
      </c>
      <c r="D19" s="35" t="s">
        <v>120</v>
      </c>
      <c r="E19" s="7" t="s">
        <v>80</v>
      </c>
      <c r="F19" s="62">
        <v>13.5</v>
      </c>
      <c r="G19" s="67">
        <f>$O$6*F19/$O$7</f>
        <v>6.5060240963855422</v>
      </c>
      <c r="H19" s="70">
        <v>8.1999999999999993</v>
      </c>
      <c r="I19" s="60">
        <f>$Q$6*H19/$Q$7</f>
        <v>33.469387755102041</v>
      </c>
      <c r="J19" s="59">
        <v>58</v>
      </c>
      <c r="K19" s="60">
        <f>($S$6*$S$7)/J19</f>
        <v>28.937931034482759</v>
      </c>
      <c r="L19" s="61">
        <f>G19+I19+K19</f>
        <v>68.913342885970337</v>
      </c>
      <c r="M19" s="117">
        <f>L19/100</f>
        <v>0.68913342885970341</v>
      </c>
      <c r="N19" s="34"/>
      <c r="O19" s="34"/>
      <c r="P19" s="34"/>
      <c r="Q19" s="34"/>
      <c r="R19" s="34"/>
      <c r="S19" s="34"/>
    </row>
    <row r="20" spans="1:19" s="16" customFormat="1" ht="14.1" customHeight="1">
      <c r="A20" s="7">
        <v>14</v>
      </c>
      <c r="B20" s="19" t="s">
        <v>48</v>
      </c>
      <c r="C20" s="107">
        <v>38243</v>
      </c>
      <c r="D20" s="35" t="s">
        <v>117</v>
      </c>
      <c r="E20" s="5" t="s">
        <v>25</v>
      </c>
      <c r="F20" s="63">
        <v>9</v>
      </c>
      <c r="G20" s="67">
        <f>$O$6*F20/$O$7</f>
        <v>4.3373493975903612</v>
      </c>
      <c r="H20" s="70">
        <v>9.4</v>
      </c>
      <c r="I20" s="60">
        <f>$Q$6*H20/$Q$7</f>
        <v>38.367346938775505</v>
      </c>
      <c r="J20" s="63">
        <v>69.930000000000007</v>
      </c>
      <c r="K20" s="60">
        <f>($S$6*$S$7)/J20</f>
        <v>24.001144001143999</v>
      </c>
      <c r="L20" s="61">
        <f>G20+I20+K20</f>
        <v>66.705840337509869</v>
      </c>
      <c r="M20" s="117">
        <f>L20/100</f>
        <v>0.6670584033750987</v>
      </c>
      <c r="N20" s="33"/>
      <c r="O20" s="33"/>
      <c r="P20" s="33"/>
      <c r="Q20" s="33"/>
      <c r="R20" s="33"/>
      <c r="S20" s="33"/>
    </row>
    <row r="21" spans="1:19" s="16" customFormat="1" ht="14.1" customHeight="1">
      <c r="A21" s="4">
        <v>15</v>
      </c>
      <c r="B21" s="10" t="s">
        <v>47</v>
      </c>
      <c r="C21" s="106">
        <v>38344</v>
      </c>
      <c r="D21" s="35" t="s">
        <v>100</v>
      </c>
      <c r="E21" s="10" t="s">
        <v>18</v>
      </c>
      <c r="F21" s="62">
        <v>20</v>
      </c>
      <c r="G21" s="67">
        <f>$O$6*F21/$O$7</f>
        <v>9.6385542168674707</v>
      </c>
      <c r="H21" s="70">
        <v>6.4</v>
      </c>
      <c r="I21" s="60">
        <f>$Q$6*H21/$Q$7</f>
        <v>26.122448979591834</v>
      </c>
      <c r="J21" s="62">
        <v>55.72</v>
      </c>
      <c r="K21" s="60">
        <f>($S$6*$S$7)/J21</f>
        <v>30.12203876525485</v>
      </c>
      <c r="L21" s="61">
        <f>G21+I21+K21</f>
        <v>65.883041961714156</v>
      </c>
      <c r="M21" s="117">
        <f>L21/100</f>
        <v>0.65883041961714151</v>
      </c>
      <c r="N21" s="34"/>
      <c r="O21" s="34"/>
      <c r="P21" s="34"/>
      <c r="Q21" s="34"/>
      <c r="R21" s="34"/>
      <c r="S21" s="34"/>
    </row>
    <row r="22" spans="1:19">
      <c r="A22" s="7">
        <v>16</v>
      </c>
      <c r="B22" s="5" t="s">
        <v>43</v>
      </c>
      <c r="C22" s="113">
        <v>38167</v>
      </c>
      <c r="D22" s="102" t="s">
        <v>98</v>
      </c>
      <c r="E22" s="17" t="s">
        <v>11</v>
      </c>
      <c r="F22" s="103">
        <v>7</v>
      </c>
      <c r="G22" s="68">
        <f>$O$6*F22/$O$7</f>
        <v>3.3734939759036147</v>
      </c>
      <c r="H22" s="104">
        <v>7</v>
      </c>
      <c r="I22" s="71">
        <f>$Q$6*H22/$Q$7</f>
        <v>28.571428571428569</v>
      </c>
      <c r="J22" s="72">
        <v>50.84</v>
      </c>
      <c r="K22" s="71">
        <f>($S$6*$S$7)/J22</f>
        <v>33.013375295043275</v>
      </c>
      <c r="L22" s="61">
        <f>G22+I22+K22</f>
        <v>64.958297842375458</v>
      </c>
      <c r="M22" s="117">
        <f>L22/100</f>
        <v>0.64958297842375456</v>
      </c>
      <c r="N22" s="34"/>
      <c r="O22" s="34"/>
      <c r="P22" s="34"/>
      <c r="Q22" s="34"/>
      <c r="R22" s="34"/>
      <c r="S22" s="34"/>
    </row>
    <row r="23" spans="1:19">
      <c r="A23" s="4">
        <v>17</v>
      </c>
      <c r="B23" s="101" t="s">
        <v>74</v>
      </c>
      <c r="C23" s="112">
        <v>38272</v>
      </c>
      <c r="D23" s="6" t="s">
        <v>119</v>
      </c>
      <c r="E23" s="6" t="s">
        <v>66</v>
      </c>
      <c r="F23" s="63">
        <v>10.5</v>
      </c>
      <c r="G23" s="67">
        <f>$O$6*F23/$O$7</f>
        <v>5.0602409638554215</v>
      </c>
      <c r="H23" s="70">
        <v>4.5999999999999996</v>
      </c>
      <c r="I23" s="60">
        <f>$Q$6*H23/$Q$7</f>
        <v>18.77551020408163</v>
      </c>
      <c r="J23" s="64">
        <v>41.96</v>
      </c>
      <c r="K23" s="60">
        <f>($S$6*$S$7)/J23</f>
        <v>40</v>
      </c>
      <c r="L23" s="61">
        <f>G23+I23+K23</f>
        <v>63.835751167937048</v>
      </c>
      <c r="M23" s="117">
        <f>L23/100</f>
        <v>0.63835751167937049</v>
      </c>
      <c r="N23" s="33"/>
      <c r="O23" s="33"/>
      <c r="P23" s="33"/>
      <c r="Q23" s="33"/>
      <c r="R23" s="33"/>
      <c r="S23" s="33"/>
    </row>
    <row r="24" spans="1:19">
      <c r="A24" s="7">
        <v>18</v>
      </c>
      <c r="B24" s="6" t="s">
        <v>73</v>
      </c>
      <c r="C24" s="112">
        <v>38183</v>
      </c>
      <c r="D24" s="6" t="s">
        <v>119</v>
      </c>
      <c r="E24" s="6" t="s">
        <v>66</v>
      </c>
      <c r="F24" s="63">
        <v>10.5</v>
      </c>
      <c r="G24" s="67">
        <f>$O$6*F24/$O$7</f>
        <v>5.0602409638554215</v>
      </c>
      <c r="H24" s="70">
        <v>3.8</v>
      </c>
      <c r="I24" s="60">
        <f>$Q$6*H24/$Q$7</f>
        <v>15.510204081632653</v>
      </c>
      <c r="J24" s="64">
        <v>58.25</v>
      </c>
      <c r="K24" s="60">
        <f>($S$6*$S$7)/J24</f>
        <v>28.813733905579401</v>
      </c>
      <c r="L24" s="61">
        <f>G24+I24+K24</f>
        <v>49.384178951067476</v>
      </c>
      <c r="M24" s="117">
        <f>L24/100</f>
        <v>0.49384178951067476</v>
      </c>
      <c r="N24" s="34"/>
      <c r="O24" s="34"/>
      <c r="P24" s="34"/>
      <c r="Q24" s="34"/>
      <c r="R24" s="34"/>
      <c r="S24" s="34"/>
    </row>
    <row r="25" spans="1:19">
      <c r="N25" s="34"/>
      <c r="O25" s="34"/>
      <c r="P25" s="34"/>
      <c r="Q25" s="34"/>
      <c r="R25" s="34"/>
      <c r="S25" s="34"/>
    </row>
    <row r="26" spans="1:19" ht="23.25" customHeight="1">
      <c r="A26" s="58"/>
      <c r="B26" s="129" t="s">
        <v>146</v>
      </c>
      <c r="C26" s="135" t="s">
        <v>129</v>
      </c>
      <c r="D26" s="135"/>
      <c r="E26" s="58"/>
      <c r="F26" s="48"/>
      <c r="G26" s="49"/>
      <c r="H26" s="47"/>
      <c r="I26" s="47"/>
      <c r="J26" s="52"/>
      <c r="K26" s="47"/>
      <c r="L26" s="47"/>
      <c r="M26" s="34"/>
      <c r="N26" s="34"/>
      <c r="O26" s="34"/>
      <c r="P26" s="34"/>
      <c r="Q26" s="34"/>
      <c r="R26" s="34"/>
      <c r="S26" s="34"/>
    </row>
    <row r="27" spans="1:19" ht="23.25" customHeight="1">
      <c r="B27" s="131" t="s">
        <v>148</v>
      </c>
      <c r="C27" s="136" t="s">
        <v>144</v>
      </c>
      <c r="D27" s="136"/>
      <c r="E27" s="34"/>
      <c r="F27" s="46"/>
      <c r="G27" s="46"/>
      <c r="H27" s="46"/>
      <c r="I27" s="46"/>
      <c r="J27" s="46"/>
      <c r="K27" s="46"/>
      <c r="L27" s="46"/>
      <c r="M27" s="34"/>
      <c r="N27" s="34"/>
      <c r="O27" s="34"/>
    </row>
    <row r="28" spans="1:19" ht="20.25" customHeight="1">
      <c r="B28" s="133" t="s">
        <v>147</v>
      </c>
      <c r="C28" s="137" t="s">
        <v>145</v>
      </c>
      <c r="D28" s="137"/>
      <c r="G28" s="49"/>
      <c r="H28" s="46"/>
      <c r="I28" s="47"/>
      <c r="J28" s="46"/>
      <c r="K28" s="47"/>
      <c r="L28" s="34"/>
      <c r="M28" s="34"/>
      <c r="N28" s="34"/>
      <c r="O28" s="34"/>
    </row>
    <row r="29" spans="1:19" ht="15.75">
      <c r="B29" s="37"/>
      <c r="G29" s="49"/>
      <c r="H29" s="46"/>
      <c r="I29" s="47"/>
      <c r="J29" s="46"/>
      <c r="K29" s="47"/>
      <c r="L29" s="34"/>
      <c r="M29" s="34"/>
      <c r="N29" s="34"/>
      <c r="O29" s="34"/>
    </row>
    <row r="30" spans="1:19">
      <c r="D30" s="34"/>
      <c r="E30" s="34"/>
      <c r="F30" s="48"/>
      <c r="G30" s="49"/>
      <c r="H30" s="46"/>
      <c r="I30" s="47"/>
      <c r="J30" s="46"/>
      <c r="K30" s="47"/>
      <c r="L30" s="34"/>
      <c r="M30" s="34"/>
      <c r="N30" s="34"/>
      <c r="O30" s="34"/>
    </row>
    <row r="31" spans="1:19">
      <c r="D31" s="34"/>
      <c r="E31" s="34"/>
      <c r="F31" s="48"/>
      <c r="G31" s="49"/>
      <c r="H31" s="46"/>
      <c r="I31" s="47"/>
      <c r="J31" s="46"/>
      <c r="K31" s="47"/>
      <c r="L31" s="34"/>
      <c r="M31" s="34"/>
      <c r="N31" s="34"/>
      <c r="O31" s="34"/>
    </row>
    <row r="32" spans="1:19">
      <c r="D32" s="34"/>
      <c r="E32" s="34"/>
      <c r="F32" s="50"/>
      <c r="G32" s="49"/>
      <c r="H32" s="46"/>
      <c r="I32" s="47"/>
      <c r="J32" s="46"/>
      <c r="K32" s="47"/>
      <c r="L32" s="34"/>
      <c r="M32" s="34"/>
      <c r="N32" s="34"/>
      <c r="O32" s="34"/>
    </row>
    <row r="33" spans="4:15">
      <c r="D33" s="34"/>
      <c r="E33" s="34"/>
      <c r="F33" s="50"/>
      <c r="G33" s="49"/>
      <c r="H33" s="47"/>
      <c r="I33" s="47"/>
      <c r="J33" s="51"/>
      <c r="K33" s="47"/>
      <c r="L33" s="34"/>
      <c r="M33" s="34"/>
      <c r="N33" s="34"/>
      <c r="O33" s="34"/>
    </row>
    <row r="34" spans="4:15">
      <c r="D34" s="34"/>
      <c r="E34" s="34"/>
      <c r="F34" s="48"/>
      <c r="G34" s="49"/>
      <c r="H34" s="47"/>
      <c r="I34" s="47"/>
      <c r="J34" s="52"/>
      <c r="K34" s="47"/>
      <c r="L34" s="34"/>
      <c r="M34" s="34"/>
      <c r="N34" s="34"/>
      <c r="O34" s="34"/>
    </row>
    <row r="35" spans="4:15">
      <c r="D35" s="34"/>
      <c r="E35" s="34"/>
      <c r="F35" s="48"/>
      <c r="G35" s="49"/>
      <c r="H35" s="47"/>
      <c r="I35" s="47"/>
      <c r="J35" s="52"/>
      <c r="K35" s="47"/>
      <c r="L35" s="34"/>
      <c r="M35" s="34"/>
      <c r="N35" s="34"/>
      <c r="O35" s="34"/>
    </row>
    <row r="36" spans="4:15">
      <c r="D36" s="34"/>
      <c r="E36" s="34"/>
      <c r="F36" s="48"/>
      <c r="G36" s="49"/>
      <c r="H36" s="47"/>
      <c r="I36" s="47"/>
      <c r="J36" s="52"/>
      <c r="K36" s="47"/>
      <c r="L36" s="34"/>
      <c r="M36" s="34"/>
      <c r="N36" s="34"/>
      <c r="O36" s="34"/>
    </row>
    <row r="37" spans="4:15">
      <c r="D37" s="34"/>
      <c r="E37" s="34"/>
      <c r="F37" s="50"/>
      <c r="G37" s="49"/>
      <c r="H37" s="47"/>
      <c r="I37" s="47"/>
      <c r="J37" s="51"/>
      <c r="K37" s="47"/>
      <c r="L37" s="34"/>
      <c r="M37" s="34"/>
      <c r="N37" s="34"/>
      <c r="O37" s="34"/>
    </row>
    <row r="38" spans="4:15">
      <c r="D38" s="34"/>
      <c r="E38" s="34"/>
      <c r="F38" s="50"/>
      <c r="G38" s="49"/>
      <c r="H38" s="47"/>
      <c r="I38" s="47"/>
      <c r="J38" s="51"/>
      <c r="K38" s="47"/>
      <c r="L38" s="34"/>
      <c r="M38" s="34"/>
      <c r="N38" s="34"/>
      <c r="O38" s="34"/>
    </row>
    <row r="39" spans="4:15">
      <c r="D39" s="34"/>
      <c r="E39" s="34"/>
      <c r="F39" s="53"/>
      <c r="G39" s="49"/>
      <c r="H39" s="47"/>
      <c r="I39" s="47"/>
      <c r="J39" s="46"/>
      <c r="K39" s="47"/>
      <c r="L39" s="34"/>
      <c r="M39" s="34"/>
      <c r="N39" s="34"/>
      <c r="O39" s="34"/>
    </row>
    <row r="40" spans="4:15">
      <c r="D40" s="34"/>
      <c r="E40" s="34"/>
      <c r="F40" s="50"/>
      <c r="G40" s="49"/>
      <c r="H40" s="47"/>
      <c r="I40" s="47"/>
      <c r="J40" s="46"/>
      <c r="K40" s="47"/>
      <c r="L40" s="34"/>
      <c r="M40" s="34"/>
      <c r="N40" s="34"/>
      <c r="O40" s="34"/>
    </row>
    <row r="41" spans="4:15">
      <c r="D41" s="34"/>
      <c r="E41" s="34"/>
      <c r="F41" s="53"/>
      <c r="G41" s="49"/>
      <c r="H41" s="47"/>
      <c r="I41" s="47"/>
      <c r="J41" s="46"/>
      <c r="K41" s="47"/>
      <c r="L41" s="34"/>
      <c r="M41" s="34"/>
      <c r="N41" s="34"/>
      <c r="O41" s="34"/>
    </row>
    <row r="42" spans="4:15">
      <c r="D42" s="34"/>
      <c r="E42" s="34"/>
      <c r="F42" s="54"/>
      <c r="G42" s="49"/>
      <c r="H42" s="47"/>
      <c r="I42" s="47"/>
      <c r="J42" s="55"/>
      <c r="K42" s="47"/>
      <c r="L42" s="34"/>
      <c r="M42" s="34"/>
      <c r="N42" s="34"/>
      <c r="O42" s="34"/>
    </row>
    <row r="43" spans="4:15">
      <c r="D43" s="34"/>
      <c r="E43" s="34"/>
      <c r="F43" s="50"/>
      <c r="G43" s="49"/>
      <c r="H43" s="47"/>
      <c r="I43" s="47"/>
      <c r="J43" s="55"/>
      <c r="K43" s="47"/>
      <c r="L43" s="34"/>
      <c r="M43" s="34"/>
      <c r="N43" s="34"/>
      <c r="O43" s="34"/>
    </row>
    <row r="44" spans="4:15">
      <c r="D44" s="34"/>
      <c r="E44" s="34"/>
      <c r="F44" s="50"/>
      <c r="G44" s="49"/>
      <c r="H44" s="47"/>
      <c r="I44" s="47"/>
      <c r="J44" s="55"/>
      <c r="K44" s="47"/>
      <c r="L44" s="34"/>
      <c r="M44" s="34"/>
      <c r="N44" s="34"/>
      <c r="O44" s="34"/>
    </row>
    <row r="45" spans="4:15">
      <c r="D45" s="34"/>
      <c r="E45" s="34"/>
      <c r="F45" s="50"/>
      <c r="G45" s="49"/>
      <c r="H45" s="47"/>
      <c r="I45" s="47"/>
      <c r="J45" s="55"/>
      <c r="K45" s="47"/>
      <c r="L45" s="34"/>
      <c r="M45" s="34"/>
      <c r="N45" s="34"/>
      <c r="O45" s="34"/>
    </row>
    <row r="46" spans="4:15">
      <c r="D46" s="34"/>
      <c r="E46" s="34"/>
      <c r="F46" s="50"/>
      <c r="G46" s="49"/>
      <c r="H46" s="47"/>
      <c r="I46" s="47"/>
      <c r="J46" s="55"/>
      <c r="K46" s="47"/>
      <c r="L46" s="34"/>
      <c r="M46" s="34"/>
      <c r="N46" s="34"/>
      <c r="O46" s="34"/>
    </row>
    <row r="47" spans="4:15">
      <c r="D47" s="34"/>
      <c r="E47" s="34"/>
      <c r="F47" s="53"/>
      <c r="G47" s="49"/>
      <c r="H47" s="47"/>
      <c r="I47" s="47"/>
      <c r="J47" s="46"/>
      <c r="K47" s="47"/>
      <c r="L47" s="34"/>
      <c r="M47" s="34"/>
      <c r="N47" s="34"/>
      <c r="O47" s="34"/>
    </row>
    <row r="48" spans="4:15">
      <c r="D48" s="34"/>
      <c r="E48" s="34"/>
      <c r="F48" s="56"/>
      <c r="G48" s="49"/>
      <c r="H48" s="47"/>
      <c r="I48" s="47"/>
      <c r="J48" s="46"/>
      <c r="K48" s="47"/>
      <c r="L48" s="34"/>
      <c r="M48" s="34"/>
      <c r="N48" s="34"/>
      <c r="O48" s="34"/>
    </row>
    <row r="49" spans="4:15">
      <c r="D49" s="34"/>
      <c r="E49" s="34"/>
      <c r="F49" s="56"/>
      <c r="G49" s="49"/>
      <c r="H49" s="47"/>
      <c r="I49" s="47"/>
      <c r="J49" s="46"/>
      <c r="K49" s="47"/>
      <c r="L49" s="34"/>
      <c r="M49" s="34"/>
      <c r="N49" s="34"/>
      <c r="O49" s="34"/>
    </row>
    <row r="50" spans="4:15">
      <c r="D50" s="34"/>
      <c r="E50" s="34"/>
      <c r="F50" s="46"/>
      <c r="G50" s="46"/>
      <c r="H50" s="46"/>
      <c r="I50" s="46"/>
      <c r="J50" s="46"/>
      <c r="K50" s="46"/>
      <c r="L50" s="34"/>
      <c r="M50" s="34"/>
      <c r="N50" s="34"/>
      <c r="O50" s="34"/>
    </row>
    <row r="51" spans="4:15"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</row>
    <row r="52" spans="4:15"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</row>
    <row r="53" spans="4:15"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</row>
  </sheetData>
  <sortState ref="B8:M24">
    <sortCondition descending="1" ref="M8:M24"/>
  </sortState>
  <mergeCells count="19">
    <mergeCell ref="C27:D27"/>
    <mergeCell ref="C28:D28"/>
    <mergeCell ref="R5:S5"/>
    <mergeCell ref="A1:H1"/>
    <mergeCell ref="A2:H2"/>
    <mergeCell ref="A3:H3"/>
    <mergeCell ref="A5:A6"/>
    <mergeCell ref="B5:B6"/>
    <mergeCell ref="C5:C6"/>
    <mergeCell ref="D5:D6"/>
    <mergeCell ref="E5:E6"/>
    <mergeCell ref="F5:G5"/>
    <mergeCell ref="C26:D26"/>
    <mergeCell ref="J5:K5"/>
    <mergeCell ref="L5:L6"/>
    <mergeCell ref="M5:M6"/>
    <mergeCell ref="N5:O5"/>
    <mergeCell ref="P5:Q5"/>
    <mergeCell ref="H5:I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5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S36"/>
  <sheetViews>
    <sheetView topLeftCell="A8" zoomScale="90" zoomScaleNormal="90" workbookViewId="0">
      <selection sqref="A1:M36"/>
    </sheetView>
  </sheetViews>
  <sheetFormatPr defaultRowHeight="12.75"/>
  <cols>
    <col min="1" max="1" width="4.7109375" customWidth="1"/>
    <col min="2" max="2" width="32" customWidth="1"/>
    <col min="3" max="3" width="10.5703125" customWidth="1"/>
    <col min="4" max="4" width="17.85546875" customWidth="1"/>
    <col min="5" max="5" width="29.7109375" customWidth="1"/>
    <col min="6" max="7" width="9.140625" customWidth="1"/>
    <col min="8" max="8" width="10.7109375" customWidth="1"/>
    <col min="9" max="9" width="9.140625" customWidth="1"/>
    <col min="10" max="10" width="10.85546875" style="89" customWidth="1"/>
    <col min="11" max="13" width="9.140625" customWidth="1"/>
  </cols>
  <sheetData>
    <row r="1" spans="1:19">
      <c r="A1" s="80" t="s">
        <v>9</v>
      </c>
      <c r="B1" s="80"/>
      <c r="C1" s="80"/>
      <c r="D1" s="80"/>
      <c r="E1" s="80"/>
      <c r="F1" s="80"/>
      <c r="G1" s="80"/>
      <c r="H1" s="80"/>
    </row>
    <row r="2" spans="1:19">
      <c r="A2" s="80" t="s">
        <v>54</v>
      </c>
      <c r="B2" s="80"/>
      <c r="C2" s="80"/>
      <c r="D2" s="80"/>
      <c r="E2" s="80"/>
      <c r="F2" s="80"/>
      <c r="G2" s="80"/>
      <c r="H2" s="80"/>
    </row>
    <row r="3" spans="1:19">
      <c r="A3" s="80" t="s">
        <v>143</v>
      </c>
      <c r="B3" s="80"/>
      <c r="C3" s="80"/>
      <c r="D3" s="80"/>
      <c r="E3" s="80"/>
      <c r="F3" s="80"/>
      <c r="G3" s="80"/>
      <c r="H3" s="80"/>
    </row>
    <row r="4" spans="1:19">
      <c r="A4" s="2"/>
      <c r="B4" s="2"/>
      <c r="C4" s="2"/>
      <c r="D4" s="2"/>
      <c r="E4" s="2"/>
      <c r="F4" s="2"/>
      <c r="G4" s="2"/>
      <c r="H4" s="2"/>
    </row>
    <row r="5" spans="1:19" ht="41.25" customHeight="1">
      <c r="A5" s="81" t="s">
        <v>0</v>
      </c>
      <c r="B5" s="83" t="s">
        <v>1</v>
      </c>
      <c r="C5" s="83" t="s">
        <v>2</v>
      </c>
      <c r="D5" s="83" t="s">
        <v>3</v>
      </c>
      <c r="E5" s="83" t="s">
        <v>4</v>
      </c>
      <c r="F5" s="76" t="s">
        <v>121</v>
      </c>
      <c r="G5" s="77"/>
      <c r="H5" s="76" t="s">
        <v>122</v>
      </c>
      <c r="I5" s="77"/>
      <c r="J5" s="76" t="s">
        <v>123</v>
      </c>
      <c r="K5" s="77"/>
      <c r="L5" s="78" t="s">
        <v>107</v>
      </c>
      <c r="M5" s="78" t="s">
        <v>108</v>
      </c>
      <c r="N5" s="73" t="s">
        <v>127</v>
      </c>
      <c r="O5" s="73"/>
      <c r="P5" s="74" t="s">
        <v>126</v>
      </c>
      <c r="Q5" s="75"/>
      <c r="R5" s="74" t="s">
        <v>125</v>
      </c>
      <c r="S5" s="75"/>
    </row>
    <row r="6" spans="1:19">
      <c r="A6" s="82"/>
      <c r="B6" s="84"/>
      <c r="C6" s="84"/>
      <c r="D6" s="84"/>
      <c r="E6" s="84"/>
      <c r="F6" s="30" t="s">
        <v>111</v>
      </c>
      <c r="G6" s="40" t="s">
        <v>109</v>
      </c>
      <c r="H6" s="30" t="s">
        <v>111</v>
      </c>
      <c r="I6" s="40" t="s">
        <v>109</v>
      </c>
      <c r="J6" s="90" t="s">
        <v>111</v>
      </c>
      <c r="K6" s="40" t="s">
        <v>109</v>
      </c>
      <c r="L6" s="79"/>
      <c r="M6" s="79"/>
      <c r="N6" s="39" t="s">
        <v>110</v>
      </c>
      <c r="O6" s="41">
        <v>20</v>
      </c>
      <c r="P6" s="34"/>
      <c r="Q6" s="41">
        <v>40</v>
      </c>
      <c r="R6" s="34"/>
      <c r="S6" s="41">
        <v>40</v>
      </c>
    </row>
    <row r="7" spans="1:19" ht="14.25" customHeight="1">
      <c r="A7" s="4">
        <v>1</v>
      </c>
      <c r="B7" s="5" t="s">
        <v>57</v>
      </c>
      <c r="C7" s="1">
        <v>37729</v>
      </c>
      <c r="D7" s="7" t="s">
        <v>100</v>
      </c>
      <c r="E7" s="5" t="s">
        <v>18</v>
      </c>
      <c r="F7" s="92">
        <v>28.5</v>
      </c>
      <c r="G7" s="96">
        <f>$O$6*F7/$O$7</f>
        <v>16.521739130434781</v>
      </c>
      <c r="H7" s="92">
        <v>9.5</v>
      </c>
      <c r="I7" s="97">
        <f>$Q$6*H7/$Q$7</f>
        <v>39.175257731958766</v>
      </c>
      <c r="J7" s="92">
        <v>33.799999999999997</v>
      </c>
      <c r="K7" s="97">
        <f>($S$6*$S$7)/J7</f>
        <v>40</v>
      </c>
      <c r="L7" s="91">
        <f>G7+I7+K7</f>
        <v>95.696996862393547</v>
      </c>
      <c r="M7" s="139">
        <f>L7/100</f>
        <v>0.95696996862393546</v>
      </c>
      <c r="N7" s="57"/>
      <c r="O7" s="36">
        <f>LARGE(F7:F29,1)</f>
        <v>34.5</v>
      </c>
      <c r="P7" s="41"/>
      <c r="Q7" s="36">
        <f>LARGE(H7:H29,1)</f>
        <v>9.6999999999999993</v>
      </c>
      <c r="R7" s="41"/>
      <c r="S7" s="91">
        <f>SMALL(J7:J29,1)</f>
        <v>33.799999999999997</v>
      </c>
    </row>
    <row r="8" spans="1:19" ht="14.1" customHeight="1">
      <c r="A8" s="4">
        <v>2</v>
      </c>
      <c r="B8" s="6" t="s">
        <v>68</v>
      </c>
      <c r="C8" s="18">
        <v>37758</v>
      </c>
      <c r="D8" s="6" t="s">
        <v>119</v>
      </c>
      <c r="E8" s="6" t="s">
        <v>66</v>
      </c>
      <c r="F8" s="92">
        <v>20.5</v>
      </c>
      <c r="G8" s="96">
        <f>$O$6*F8/$O$7</f>
        <v>11.884057971014492</v>
      </c>
      <c r="H8" s="92">
        <v>9.5</v>
      </c>
      <c r="I8" s="97">
        <f>$Q$6*H8/$Q$7</f>
        <v>39.175257731958766</v>
      </c>
      <c r="J8" s="94">
        <v>37.06</v>
      </c>
      <c r="K8" s="97">
        <f>($S$6*$S$7)/J8</f>
        <v>36.481381543443064</v>
      </c>
      <c r="L8" s="91">
        <f>G8+I8+K8</f>
        <v>87.540697246416329</v>
      </c>
      <c r="M8" s="139">
        <f>L8/100</f>
        <v>0.87540697246416332</v>
      </c>
      <c r="N8" s="32"/>
      <c r="O8" s="32"/>
      <c r="P8" s="32"/>
      <c r="Q8" s="32"/>
      <c r="R8" s="32"/>
      <c r="S8" s="32"/>
    </row>
    <row r="9" spans="1:19">
      <c r="A9" s="4">
        <v>3</v>
      </c>
      <c r="B9" s="5" t="s">
        <v>58</v>
      </c>
      <c r="C9" s="1">
        <v>38097</v>
      </c>
      <c r="D9" s="7" t="s">
        <v>100</v>
      </c>
      <c r="E9" s="5" t="s">
        <v>18</v>
      </c>
      <c r="F9" s="93">
        <v>31</v>
      </c>
      <c r="G9" s="96">
        <f>$O$6*F9/$O$7</f>
        <v>17.971014492753625</v>
      </c>
      <c r="H9" s="93">
        <v>8.9</v>
      </c>
      <c r="I9" s="97">
        <f>$Q$6*H9/$Q$7</f>
        <v>36.701030927835056</v>
      </c>
      <c r="J9" s="93">
        <v>41.19</v>
      </c>
      <c r="K9" s="97">
        <f>($S$6*$S$7)/J9</f>
        <v>32.823500849720809</v>
      </c>
      <c r="L9" s="91">
        <f>G9+I9+K9</f>
        <v>87.49554627030949</v>
      </c>
      <c r="M9" s="139">
        <f>L9/100</f>
        <v>0.87495546270309488</v>
      </c>
      <c r="N9" s="34"/>
      <c r="O9" s="34"/>
      <c r="P9" s="34"/>
      <c r="Q9" s="34"/>
      <c r="R9" s="34"/>
      <c r="S9" s="34"/>
    </row>
    <row r="10" spans="1:19" ht="14.1" customHeight="1">
      <c r="A10" s="4">
        <v>4</v>
      </c>
      <c r="B10" s="19" t="s">
        <v>76</v>
      </c>
      <c r="C10" s="11">
        <v>37986</v>
      </c>
      <c r="D10" s="7" t="s">
        <v>117</v>
      </c>
      <c r="E10" s="5" t="s">
        <v>22</v>
      </c>
      <c r="F10" s="92">
        <v>34.5</v>
      </c>
      <c r="G10" s="96">
        <f>$O$6*F10/$O$7</f>
        <v>20</v>
      </c>
      <c r="H10" s="94">
        <v>9.6</v>
      </c>
      <c r="I10" s="97">
        <f>$Q$6*H10/$Q$7</f>
        <v>39.587628865979383</v>
      </c>
      <c r="J10" s="94">
        <v>49.59</v>
      </c>
      <c r="K10" s="97">
        <f>($S$6*$S$7)/J10</f>
        <v>27.263561201855211</v>
      </c>
      <c r="L10" s="91">
        <f>G10+I10+K10</f>
        <v>86.851190067834594</v>
      </c>
      <c r="M10" s="139">
        <f>L10/100</f>
        <v>0.86851190067834594</v>
      </c>
      <c r="N10" s="34"/>
      <c r="O10" s="34"/>
      <c r="P10" s="34"/>
      <c r="Q10" s="34"/>
      <c r="R10" s="34"/>
      <c r="S10" s="34"/>
    </row>
    <row r="11" spans="1:19" ht="14.1" customHeight="1">
      <c r="A11" s="4">
        <v>5</v>
      </c>
      <c r="B11" s="6" t="s">
        <v>69</v>
      </c>
      <c r="C11" s="18">
        <v>37922</v>
      </c>
      <c r="D11" s="6" t="s">
        <v>119</v>
      </c>
      <c r="E11" s="6" t="s">
        <v>66</v>
      </c>
      <c r="F11" s="92">
        <v>17.5</v>
      </c>
      <c r="G11" s="96">
        <f>$O$6*F11/$O$7</f>
        <v>10.144927536231885</v>
      </c>
      <c r="H11" s="94">
        <v>9.6</v>
      </c>
      <c r="I11" s="97">
        <f>$Q$6*H11/$Q$7</f>
        <v>39.587628865979383</v>
      </c>
      <c r="J11" s="94">
        <v>36.47</v>
      </c>
      <c r="K11" s="97">
        <f>($S$6*$S$7)/J11</f>
        <v>37.071565670414039</v>
      </c>
      <c r="L11" s="91">
        <f>G11+I11+K11</f>
        <v>86.804122072625304</v>
      </c>
      <c r="M11" s="139">
        <f>L11/100</f>
        <v>0.868041220726253</v>
      </c>
      <c r="N11" s="34"/>
      <c r="O11" s="34"/>
      <c r="P11" s="34"/>
      <c r="Q11" s="34"/>
      <c r="R11" s="34"/>
      <c r="S11" s="34"/>
    </row>
    <row r="12" spans="1:19" ht="14.1" customHeight="1">
      <c r="A12" s="4">
        <v>6</v>
      </c>
      <c r="B12" s="6" t="s">
        <v>67</v>
      </c>
      <c r="C12" s="18">
        <v>37872</v>
      </c>
      <c r="D12" s="6" t="s">
        <v>119</v>
      </c>
      <c r="E12" s="6" t="s">
        <v>66</v>
      </c>
      <c r="F12" s="93">
        <v>20.5</v>
      </c>
      <c r="G12" s="96">
        <f>$O$6*F12/$O$7</f>
        <v>11.884057971014492</v>
      </c>
      <c r="H12" s="93">
        <v>9.6999999999999993</v>
      </c>
      <c r="I12" s="97">
        <f>$Q$6*H12/$Q$7</f>
        <v>40</v>
      </c>
      <c r="J12" s="91">
        <v>42.66</v>
      </c>
      <c r="K12" s="97">
        <f>($S$6*$S$7)/J12</f>
        <v>31.692451945616504</v>
      </c>
      <c r="L12" s="91">
        <f>G12+I12+K12</f>
        <v>83.576509916630997</v>
      </c>
      <c r="M12" s="139">
        <f>L12/100</f>
        <v>0.83576509916630992</v>
      </c>
      <c r="N12" s="34"/>
      <c r="O12" s="34"/>
      <c r="P12" s="34"/>
      <c r="Q12" s="34"/>
      <c r="R12" s="34"/>
      <c r="S12" s="34"/>
    </row>
    <row r="13" spans="1:19">
      <c r="A13" s="4">
        <v>7</v>
      </c>
      <c r="B13" s="7" t="s">
        <v>55</v>
      </c>
      <c r="C13" s="8">
        <v>38033</v>
      </c>
      <c r="D13" s="7" t="s">
        <v>98</v>
      </c>
      <c r="E13" s="7" t="s">
        <v>11</v>
      </c>
      <c r="F13" s="95">
        <v>29.5</v>
      </c>
      <c r="G13" s="96">
        <f>$O$6*F13/$O$7</f>
        <v>17.10144927536232</v>
      </c>
      <c r="H13" s="91">
        <v>8.9</v>
      </c>
      <c r="I13" s="97">
        <f>$Q$6*H13/$Q$7</f>
        <v>36.701030927835056</v>
      </c>
      <c r="J13" s="91">
        <v>47.38</v>
      </c>
      <c r="K13" s="97">
        <f>($S$6*$S$7)/J13</f>
        <v>28.535246939636977</v>
      </c>
      <c r="L13" s="91">
        <f>G13+I13+K13</f>
        <v>82.337727142834353</v>
      </c>
      <c r="M13" s="139">
        <f>L13/100</f>
        <v>0.82337727142834349</v>
      </c>
      <c r="N13" s="34"/>
      <c r="O13" s="34"/>
      <c r="P13" s="34"/>
      <c r="Q13" s="34"/>
      <c r="R13" s="34"/>
      <c r="S13" s="34"/>
    </row>
    <row r="14" spans="1:19" ht="15.75" customHeight="1">
      <c r="A14" s="4">
        <v>8</v>
      </c>
      <c r="B14" s="6" t="s">
        <v>71</v>
      </c>
      <c r="C14" s="18">
        <v>38028</v>
      </c>
      <c r="D14" s="6" t="s">
        <v>119</v>
      </c>
      <c r="E14" s="6" t="s">
        <v>66</v>
      </c>
      <c r="F14" s="92">
        <v>29.5</v>
      </c>
      <c r="G14" s="96">
        <f>$O$6*F14/$O$7</f>
        <v>17.10144927536232</v>
      </c>
      <c r="H14" s="94">
        <v>6.9</v>
      </c>
      <c r="I14" s="97">
        <f>$Q$6*H14/$Q$7</f>
        <v>28.453608247422682</v>
      </c>
      <c r="J14" s="94">
        <v>38.159999999999997</v>
      </c>
      <c r="K14" s="97">
        <f>($S$6*$S$7)/J14</f>
        <v>35.429769392033549</v>
      </c>
      <c r="L14" s="91">
        <f>G14+I14+K14</f>
        <v>80.984826914818555</v>
      </c>
      <c r="M14" s="139">
        <f>L14/100</f>
        <v>0.80984826914818553</v>
      </c>
      <c r="N14" s="34"/>
      <c r="O14" s="34"/>
      <c r="P14" s="34"/>
      <c r="Q14" s="34"/>
      <c r="R14" s="34"/>
      <c r="S14" s="34"/>
    </row>
    <row r="15" spans="1:19" ht="14.1" customHeight="1">
      <c r="A15" s="4">
        <v>9</v>
      </c>
      <c r="B15" s="29" t="s">
        <v>65</v>
      </c>
      <c r="C15" s="100">
        <v>38009</v>
      </c>
      <c r="D15" s="6" t="s">
        <v>119</v>
      </c>
      <c r="E15" s="29" t="s">
        <v>66</v>
      </c>
      <c r="F15" s="92">
        <v>26.5</v>
      </c>
      <c r="G15" s="96">
        <f>$O$6*F15/$O$7</f>
        <v>15.362318840579711</v>
      </c>
      <c r="H15" s="92">
        <v>7.6</v>
      </c>
      <c r="I15" s="97">
        <f>$Q$6*H15/$Q$7</f>
        <v>31.340206185567013</v>
      </c>
      <c r="J15" s="91">
        <v>43.44</v>
      </c>
      <c r="K15" s="97">
        <f>($S$6*$S$7)/J15</f>
        <v>31.123388581952121</v>
      </c>
      <c r="L15" s="91">
        <f>G15+I15+K15</f>
        <v>77.825913608098844</v>
      </c>
      <c r="M15" s="139">
        <f>L15/100</f>
        <v>0.7782591360809884</v>
      </c>
      <c r="N15" s="34"/>
      <c r="O15" s="34"/>
      <c r="P15" s="34"/>
      <c r="Q15" s="34"/>
      <c r="R15" s="34"/>
      <c r="S15" s="34"/>
    </row>
    <row r="16" spans="1:19">
      <c r="A16" s="4">
        <v>10</v>
      </c>
      <c r="B16" s="5" t="s">
        <v>95</v>
      </c>
      <c r="C16" s="9">
        <v>38014</v>
      </c>
      <c r="D16" s="7" t="s">
        <v>106</v>
      </c>
      <c r="E16" s="5" t="s">
        <v>96</v>
      </c>
      <c r="F16" s="92">
        <v>20.5</v>
      </c>
      <c r="G16" s="96">
        <f>$O$6*F16/$O$7</f>
        <v>11.884057971014492</v>
      </c>
      <c r="H16" s="92">
        <v>9.1999999999999993</v>
      </c>
      <c r="I16" s="97">
        <f>$Q$6*H16/$Q$7</f>
        <v>37.938144329896907</v>
      </c>
      <c r="J16" s="91">
        <v>49.28</v>
      </c>
      <c r="K16" s="97">
        <f>($S$6*$S$7)/J16</f>
        <v>27.435064935064933</v>
      </c>
      <c r="L16" s="91">
        <f>G16+I16+K16</f>
        <v>77.257267235976329</v>
      </c>
      <c r="M16" s="139">
        <f>L16/100</f>
        <v>0.77257267235976324</v>
      </c>
      <c r="N16" s="34"/>
      <c r="O16" s="34"/>
      <c r="P16" s="34"/>
      <c r="Q16" s="34"/>
      <c r="R16" s="34"/>
      <c r="S16" s="34"/>
    </row>
    <row r="17" spans="1:19">
      <c r="A17" s="4">
        <v>11</v>
      </c>
      <c r="B17" s="5" t="s">
        <v>63</v>
      </c>
      <c r="C17" s="9">
        <v>38044</v>
      </c>
      <c r="D17" s="5" t="s">
        <v>104</v>
      </c>
      <c r="E17" s="5" t="s">
        <v>38</v>
      </c>
      <c r="F17" s="92">
        <v>23</v>
      </c>
      <c r="G17" s="96">
        <f>$O$6*F17/$O$7</f>
        <v>13.333333333333334</v>
      </c>
      <c r="H17" s="92">
        <v>7.3</v>
      </c>
      <c r="I17" s="97">
        <f>$Q$6*H17/$Q$7</f>
        <v>30.103092783505158</v>
      </c>
      <c r="J17" s="92">
        <v>40.630000000000003</v>
      </c>
      <c r="K17" s="97">
        <f>($S$6*$S$7)/J17</f>
        <v>33.275904504061039</v>
      </c>
      <c r="L17" s="91">
        <f>G17+I17+K17</f>
        <v>76.712330620899536</v>
      </c>
      <c r="M17" s="139">
        <f>L17/100</f>
        <v>0.76712330620899538</v>
      </c>
      <c r="N17" s="34"/>
      <c r="O17" s="34"/>
      <c r="P17" s="34"/>
      <c r="Q17" s="34"/>
      <c r="R17" s="34"/>
      <c r="S17" s="34"/>
    </row>
    <row r="18" spans="1:19" ht="14.1" customHeight="1">
      <c r="A18" s="4">
        <v>12</v>
      </c>
      <c r="B18" s="5" t="s">
        <v>64</v>
      </c>
      <c r="C18" s="9">
        <v>38153</v>
      </c>
      <c r="D18" s="5" t="s">
        <v>104</v>
      </c>
      <c r="E18" s="5" t="s">
        <v>38</v>
      </c>
      <c r="F18" s="93">
        <v>22.5</v>
      </c>
      <c r="G18" s="96">
        <f>$O$6*F18/$O$7</f>
        <v>13.043478260869565</v>
      </c>
      <c r="H18" s="93">
        <v>9</v>
      </c>
      <c r="I18" s="97">
        <f>$Q$6*H18/$Q$7</f>
        <v>37.113402061855673</v>
      </c>
      <c r="J18" s="91">
        <v>53.88</v>
      </c>
      <c r="K18" s="97">
        <f>($S$6*$S$7)/J18</f>
        <v>25.092798812175204</v>
      </c>
      <c r="L18" s="91">
        <f>G18+I18+K18</f>
        <v>75.249679134900447</v>
      </c>
      <c r="M18" s="139">
        <f>L18/100</f>
        <v>0.75249679134900449</v>
      </c>
      <c r="N18" s="34"/>
      <c r="O18" s="34"/>
      <c r="P18" s="34"/>
      <c r="Q18" s="34"/>
      <c r="R18" s="34"/>
      <c r="S18" s="34"/>
    </row>
    <row r="19" spans="1:19" ht="14.1" customHeight="1">
      <c r="A19" s="4">
        <v>13</v>
      </c>
      <c r="B19" s="12" t="s">
        <v>131</v>
      </c>
      <c r="C19" s="20">
        <v>37844</v>
      </c>
      <c r="D19" s="12" t="s">
        <v>105</v>
      </c>
      <c r="E19" s="12" t="s">
        <v>89</v>
      </c>
      <c r="F19" s="92">
        <v>20</v>
      </c>
      <c r="G19" s="96">
        <f>$O$6*F19/$O$7</f>
        <v>11.594202898550725</v>
      </c>
      <c r="H19" s="92">
        <v>8.4</v>
      </c>
      <c r="I19" s="97">
        <f>$Q$6*H19/$Q$7</f>
        <v>34.639175257731964</v>
      </c>
      <c r="J19" s="91">
        <v>49.99</v>
      </c>
      <c r="K19" s="97">
        <f>($S$6*$S$7)/J19</f>
        <v>27.045409081816363</v>
      </c>
      <c r="L19" s="91">
        <f>G19+I19+K19</f>
        <v>73.278787238099056</v>
      </c>
      <c r="M19" s="139">
        <f>L19/100</f>
        <v>0.73278787238099052</v>
      </c>
      <c r="N19" s="34"/>
      <c r="O19" s="34"/>
      <c r="P19" s="34"/>
      <c r="Q19" s="34"/>
      <c r="R19" s="34"/>
      <c r="S19" s="34"/>
    </row>
    <row r="20" spans="1:19" ht="14.1" customHeight="1">
      <c r="A20" s="4">
        <v>14</v>
      </c>
      <c r="B20" s="12" t="s">
        <v>60</v>
      </c>
      <c r="C20" s="14">
        <v>37839</v>
      </c>
      <c r="D20" s="7" t="s">
        <v>101</v>
      </c>
      <c r="E20" s="12" t="s">
        <v>29</v>
      </c>
      <c r="F20" s="93">
        <v>13</v>
      </c>
      <c r="G20" s="96">
        <f>$O$6*F20/$O$7</f>
        <v>7.5362318840579707</v>
      </c>
      <c r="H20" s="93">
        <v>6.9</v>
      </c>
      <c r="I20" s="97">
        <f>$Q$6*H20/$Q$7</f>
        <v>28.453608247422682</v>
      </c>
      <c r="J20" s="93">
        <v>37.75</v>
      </c>
      <c r="K20" s="97">
        <f>($S$6*$S$7)/J20</f>
        <v>35.814569536423839</v>
      </c>
      <c r="L20" s="91">
        <f>G20+I20+K20</f>
        <v>71.804409667904494</v>
      </c>
      <c r="M20" s="139">
        <f>L20/100</f>
        <v>0.7180440966790449</v>
      </c>
      <c r="N20" s="33"/>
      <c r="O20" s="33"/>
      <c r="P20" s="33"/>
      <c r="Q20" s="33"/>
      <c r="R20" s="33"/>
      <c r="S20" s="33"/>
    </row>
    <row r="21" spans="1:19" ht="14.1" customHeight="1">
      <c r="A21" s="4">
        <v>15</v>
      </c>
      <c r="B21" s="7" t="s">
        <v>81</v>
      </c>
      <c r="C21" s="8">
        <v>37649</v>
      </c>
      <c r="D21" s="7" t="s">
        <v>120</v>
      </c>
      <c r="E21" s="7" t="s">
        <v>80</v>
      </c>
      <c r="F21" s="92">
        <v>10.5</v>
      </c>
      <c r="G21" s="96">
        <f>$O$6*F21/$O$7</f>
        <v>6.0869565217391308</v>
      </c>
      <c r="H21" s="92">
        <v>9.1</v>
      </c>
      <c r="I21" s="97">
        <f>$Q$6*H21/$Q$7</f>
        <v>37.52577319587629</v>
      </c>
      <c r="J21" s="91">
        <v>50.36</v>
      </c>
      <c r="K21" s="97">
        <f>($S$6*$S$7)/J21</f>
        <v>26.846703733121526</v>
      </c>
      <c r="L21" s="91">
        <f>G21+I21+K21</f>
        <v>70.459433450736952</v>
      </c>
      <c r="M21" s="139">
        <f>L21/100</f>
        <v>0.70459433450736952</v>
      </c>
      <c r="N21" s="33"/>
      <c r="O21" s="33"/>
      <c r="P21" s="33"/>
      <c r="Q21" s="33"/>
      <c r="R21" s="33"/>
      <c r="S21" s="33"/>
    </row>
    <row r="22" spans="1:19" ht="14.1" customHeight="1">
      <c r="A22" s="4">
        <v>16</v>
      </c>
      <c r="B22" s="5" t="s">
        <v>59</v>
      </c>
      <c r="C22" s="1">
        <v>37828</v>
      </c>
      <c r="D22" s="7" t="s">
        <v>100</v>
      </c>
      <c r="E22" s="10" t="s">
        <v>18</v>
      </c>
      <c r="F22" s="93">
        <v>12</v>
      </c>
      <c r="G22" s="96">
        <f>$O$6*F22/$O$7</f>
        <v>6.9565217391304346</v>
      </c>
      <c r="H22" s="93">
        <v>9.1</v>
      </c>
      <c r="I22" s="97">
        <f>$Q$6*H22/$Q$7</f>
        <v>37.52577319587629</v>
      </c>
      <c r="J22" s="93">
        <v>55.47</v>
      </c>
      <c r="K22" s="97">
        <f>($S$6*$S$7)/J22</f>
        <v>24.373535244276187</v>
      </c>
      <c r="L22" s="91">
        <f>G22+I22+K22</f>
        <v>68.855830179282918</v>
      </c>
      <c r="M22" s="139">
        <f>L22/100</f>
        <v>0.68855830179282917</v>
      </c>
      <c r="N22" s="33"/>
      <c r="O22" s="33"/>
      <c r="P22" s="33"/>
      <c r="Q22" s="33"/>
      <c r="R22" s="33"/>
      <c r="S22" s="33"/>
    </row>
    <row r="23" spans="1:19" ht="14.1" customHeight="1">
      <c r="A23" s="4">
        <v>17</v>
      </c>
      <c r="B23" s="5" t="s">
        <v>61</v>
      </c>
      <c r="C23" s="9">
        <v>37872</v>
      </c>
      <c r="D23" s="5" t="s">
        <v>104</v>
      </c>
      <c r="E23" s="5" t="s">
        <v>62</v>
      </c>
      <c r="F23" s="92">
        <v>26</v>
      </c>
      <c r="G23" s="96">
        <f>$O$6*F23/$O$7</f>
        <v>15.072463768115941</v>
      </c>
      <c r="H23" s="92">
        <v>4.8</v>
      </c>
      <c r="I23" s="97">
        <f>$Q$6*H23/$Q$7</f>
        <v>19.793814432989691</v>
      </c>
      <c r="J23" s="92">
        <v>40.159999999999997</v>
      </c>
      <c r="K23" s="97">
        <f>($S$6*$S$7)/J23</f>
        <v>33.665338645418331</v>
      </c>
      <c r="L23" s="91">
        <f>G23+I23+K23</f>
        <v>68.53161684652396</v>
      </c>
      <c r="M23" s="139">
        <f>L23/100</f>
        <v>0.68531616846523957</v>
      </c>
      <c r="N23" s="33"/>
      <c r="O23" s="33"/>
      <c r="P23" s="33"/>
      <c r="Q23" s="33"/>
      <c r="R23" s="33"/>
      <c r="S23" s="33"/>
    </row>
    <row r="24" spans="1:19" ht="14.1" customHeight="1">
      <c r="A24" s="4">
        <v>18</v>
      </c>
      <c r="B24" s="99" t="s">
        <v>70</v>
      </c>
      <c r="C24" s="100">
        <v>37976</v>
      </c>
      <c r="D24" s="6" t="s">
        <v>119</v>
      </c>
      <c r="E24" s="29" t="s">
        <v>66</v>
      </c>
      <c r="F24" s="92">
        <v>22.5</v>
      </c>
      <c r="G24" s="96">
        <f>$O$6*F24/$O$7</f>
        <v>13.043478260869565</v>
      </c>
      <c r="H24" s="98" t="s">
        <v>130</v>
      </c>
      <c r="I24" s="97">
        <f>$Q$6*H24/$Q$7</f>
        <v>18.556701030927837</v>
      </c>
      <c r="J24" s="91">
        <v>38.61</v>
      </c>
      <c r="K24" s="97">
        <f>($S$6*$S$7)/J24</f>
        <v>35.016835016835017</v>
      </c>
      <c r="L24" s="91">
        <f>G24+I24+K24</f>
        <v>66.61701430863242</v>
      </c>
      <c r="M24" s="139">
        <f>L24/100</f>
        <v>0.66617014308632416</v>
      </c>
      <c r="N24" s="33"/>
      <c r="O24" s="33"/>
      <c r="P24" s="33"/>
      <c r="Q24" s="33"/>
      <c r="R24" s="33"/>
      <c r="S24" s="33"/>
    </row>
    <row r="25" spans="1:19" ht="14.25" customHeight="1">
      <c r="A25" s="4">
        <v>19</v>
      </c>
      <c r="B25" s="12" t="s">
        <v>91</v>
      </c>
      <c r="C25" s="20">
        <v>38037</v>
      </c>
      <c r="D25" s="12" t="s">
        <v>105</v>
      </c>
      <c r="E25" s="12" t="s">
        <v>89</v>
      </c>
      <c r="F25" s="93">
        <v>18</v>
      </c>
      <c r="G25" s="96">
        <f>$O$6*F25/$O$7</f>
        <v>10.434782608695652</v>
      </c>
      <c r="H25" s="92">
        <v>8.1</v>
      </c>
      <c r="I25" s="97">
        <f>$Q$6*H25/$Q$7</f>
        <v>33.402061855670105</v>
      </c>
      <c r="J25" s="91">
        <v>59.87</v>
      </c>
      <c r="K25" s="97">
        <f>($S$6*$S$7)/J25</f>
        <v>22.582261566727912</v>
      </c>
      <c r="L25" s="91">
        <f>G25+I25+K25</f>
        <v>66.419106031093662</v>
      </c>
      <c r="M25" s="139">
        <f>L25/100</f>
        <v>0.66419106031093667</v>
      </c>
      <c r="N25" s="33"/>
      <c r="O25" s="33"/>
      <c r="P25" s="33"/>
      <c r="Q25" s="33"/>
      <c r="R25" s="33"/>
      <c r="S25" s="33"/>
    </row>
    <row r="26" spans="1:19">
      <c r="A26" s="4">
        <v>20</v>
      </c>
      <c r="B26" s="4" t="s">
        <v>56</v>
      </c>
      <c r="C26" s="1">
        <v>37908</v>
      </c>
      <c r="D26" s="7" t="s">
        <v>99</v>
      </c>
      <c r="E26" s="4" t="s">
        <v>46</v>
      </c>
      <c r="F26" s="95">
        <v>6.5</v>
      </c>
      <c r="G26" s="96">
        <f>$O$6*F26/$O$7</f>
        <v>3.7681159420289854</v>
      </c>
      <c r="H26" s="91">
        <v>7.7</v>
      </c>
      <c r="I26" s="97">
        <f>$Q$6*H26/$Q$7</f>
        <v>31.75257731958763</v>
      </c>
      <c r="J26" s="91">
        <v>50.94</v>
      </c>
      <c r="K26" s="97">
        <f>($S$6*$S$7)/J26</f>
        <v>26.541028661170007</v>
      </c>
      <c r="L26" s="91">
        <f>G26+I26+K26</f>
        <v>62.061721922786617</v>
      </c>
      <c r="M26" s="139">
        <f>L26/100</f>
        <v>0.62061721922786617</v>
      </c>
      <c r="N26" s="34"/>
      <c r="O26" s="34"/>
      <c r="P26" s="34"/>
      <c r="Q26" s="34"/>
      <c r="R26" s="34"/>
      <c r="S26" s="34"/>
    </row>
    <row r="27" spans="1:19">
      <c r="A27" s="4">
        <v>21</v>
      </c>
      <c r="B27" s="114" t="s">
        <v>78</v>
      </c>
      <c r="C27" s="115">
        <v>38038</v>
      </c>
      <c r="D27" s="7" t="s">
        <v>117</v>
      </c>
      <c r="E27" s="35" t="s">
        <v>22</v>
      </c>
      <c r="F27" s="92">
        <v>17</v>
      </c>
      <c r="G27" s="96">
        <f>$O$6*F27/$O$7</f>
        <v>9.8550724637681153</v>
      </c>
      <c r="H27" s="92">
        <v>5.8</v>
      </c>
      <c r="I27" s="97">
        <f>$Q$6*H27/$Q$7</f>
        <v>23.917525773195877</v>
      </c>
      <c r="J27" s="91">
        <v>48.47</v>
      </c>
      <c r="K27" s="97">
        <f>($S$6*$S$7)/J27</f>
        <v>27.893542397359191</v>
      </c>
      <c r="L27" s="91">
        <f>G27+I27+K27</f>
        <v>61.666140634323185</v>
      </c>
      <c r="M27" s="139">
        <f>L27/100</f>
        <v>0.61666140634323185</v>
      </c>
      <c r="N27" s="34"/>
      <c r="O27" s="34"/>
      <c r="P27" s="34"/>
      <c r="Q27" s="34"/>
      <c r="R27" s="34"/>
      <c r="S27" s="34"/>
    </row>
    <row r="28" spans="1:19">
      <c r="A28" s="4">
        <v>22</v>
      </c>
      <c r="B28" s="12" t="s">
        <v>132</v>
      </c>
      <c r="C28" s="20" t="s">
        <v>90</v>
      </c>
      <c r="D28" s="12" t="s">
        <v>105</v>
      </c>
      <c r="E28" s="12" t="s">
        <v>89</v>
      </c>
      <c r="F28" s="93">
        <v>12.5</v>
      </c>
      <c r="G28" s="96">
        <f>$O$6*F28/$O$7</f>
        <v>7.2463768115942031</v>
      </c>
      <c r="H28" s="92">
        <v>6.9</v>
      </c>
      <c r="I28" s="97">
        <f>$Q$6*H28/$Q$7</f>
        <v>28.453608247422682</v>
      </c>
      <c r="J28" s="91">
        <v>52.53</v>
      </c>
      <c r="K28" s="97">
        <f>($S$6*$S$7)/J28</f>
        <v>25.737673710260804</v>
      </c>
      <c r="L28" s="91">
        <f>G28+I28+K28</f>
        <v>61.437658769277689</v>
      </c>
      <c r="M28" s="139">
        <f>L28/100</f>
        <v>0.61437658769277692</v>
      </c>
      <c r="N28" s="34"/>
      <c r="O28" s="34"/>
      <c r="P28" s="34"/>
      <c r="Q28" s="34"/>
      <c r="R28" s="34"/>
      <c r="S28" s="34"/>
    </row>
    <row r="29" spans="1:19">
      <c r="A29" s="4">
        <v>23</v>
      </c>
      <c r="B29" s="4" t="s">
        <v>77</v>
      </c>
      <c r="C29" s="11">
        <v>37856</v>
      </c>
      <c r="D29" s="7" t="s">
        <v>117</v>
      </c>
      <c r="E29" s="6" t="s">
        <v>22</v>
      </c>
      <c r="F29" s="93">
        <v>14</v>
      </c>
      <c r="G29" s="96">
        <f>$O$6*F29/$O$7</f>
        <v>8.1159420289855078</v>
      </c>
      <c r="H29" s="93">
        <v>6</v>
      </c>
      <c r="I29" s="97">
        <f>$Q$6*H29/$Q$7</f>
        <v>24.742268041237114</v>
      </c>
      <c r="J29" s="91">
        <v>53.66</v>
      </c>
      <c r="K29" s="97">
        <f>($S$6*$S$7)/J29</f>
        <v>25.195676481550503</v>
      </c>
      <c r="L29" s="91">
        <f>G29+I29+K29</f>
        <v>58.053886551773132</v>
      </c>
      <c r="M29" s="139">
        <f>L29/100</f>
        <v>0.58053886551773137</v>
      </c>
    </row>
    <row r="34" spans="2:4" ht="30">
      <c r="B34" s="123" t="s">
        <v>149</v>
      </c>
      <c r="C34" s="124" t="s">
        <v>129</v>
      </c>
      <c r="D34" s="124"/>
    </row>
    <row r="35" spans="2:4" ht="15" customHeight="1">
      <c r="B35" s="125" t="s">
        <v>148</v>
      </c>
      <c r="C35" s="126" t="s">
        <v>144</v>
      </c>
      <c r="D35" s="126"/>
    </row>
    <row r="36" spans="2:4" ht="20.25" customHeight="1">
      <c r="B36" s="138" t="s">
        <v>150</v>
      </c>
      <c r="C36" s="127" t="s">
        <v>145</v>
      </c>
      <c r="D36" s="127"/>
    </row>
  </sheetData>
  <sortState ref="B8:M29">
    <sortCondition descending="1" ref="M8:M29"/>
  </sortState>
  <mergeCells count="19">
    <mergeCell ref="C35:D35"/>
    <mergeCell ref="C36:D36"/>
    <mergeCell ref="R5:S5"/>
    <mergeCell ref="A1:H1"/>
    <mergeCell ref="A2:H2"/>
    <mergeCell ref="A3:H3"/>
    <mergeCell ref="A5:A6"/>
    <mergeCell ref="B5:B6"/>
    <mergeCell ref="C5:C6"/>
    <mergeCell ref="D5:D6"/>
    <mergeCell ref="E5:E6"/>
    <mergeCell ref="F5:G5"/>
    <mergeCell ref="C34:D34"/>
    <mergeCell ref="J5:K5"/>
    <mergeCell ref="L5:L6"/>
    <mergeCell ref="M5:M6"/>
    <mergeCell ref="N5:O5"/>
    <mergeCell ref="P5:Q5"/>
    <mergeCell ref="H5:I5"/>
  </mergeCells>
  <phoneticPr fontId="2" type="noConversion"/>
  <pageMargins left="0.35433070866141736" right="0.35433070866141736" top="0.59055118110236227" bottom="0.59055118110236227" header="0.51181102362204722" footer="0.51181102362204722"/>
  <pageSetup paperSize="9" scale="8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9девочки</vt:lpstr>
      <vt:lpstr>10девочки</vt:lpstr>
      <vt:lpstr>11девочки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2020-11-23T15:21:46Z</cp:lastPrinted>
  <dcterms:created xsi:type="dcterms:W3CDTF">2011-09-15T07:41:43Z</dcterms:created>
  <dcterms:modified xsi:type="dcterms:W3CDTF">2020-11-23T15:22:38Z</dcterms:modified>
</cp:coreProperties>
</file>