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8D3DB091-C0A1-410A-ABC2-573EF4561F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" sheetId="1" r:id="rId1"/>
    <sheet name="8" sheetId="2" r:id="rId2"/>
    <sheet name="9" sheetId="3" r:id="rId3"/>
    <sheet name="10" sheetId="4" r:id="rId4"/>
    <sheet name="11" sheetId="5" r:id="rId5"/>
    <sheet name="Протокол 7-8" sheetId="6" r:id="rId6"/>
    <sheet name="Протокол 9-11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A6" i="5"/>
  <c r="A4" i="5"/>
  <c r="A7" i="4"/>
  <c r="A6" i="4"/>
  <c r="A4" i="4"/>
  <c r="A9" i="4"/>
  <c r="A5" i="4"/>
  <c r="A8" i="4"/>
  <c r="A11" i="3"/>
  <c r="A9" i="3"/>
  <c r="A7" i="3"/>
  <c r="A5" i="3"/>
  <c r="A8" i="3"/>
  <c r="A4" i="3"/>
  <c r="A6" i="3"/>
  <c r="A12" i="3"/>
  <c r="A13" i="3"/>
  <c r="A14" i="3"/>
  <c r="A10" i="3"/>
  <c r="H24" i="7"/>
  <c r="F24" i="7"/>
  <c r="E24" i="7"/>
  <c r="D24" i="7"/>
  <c r="C24" i="7"/>
  <c r="B24" i="7"/>
  <c r="A24" i="7"/>
  <c r="H23" i="7"/>
  <c r="F23" i="7"/>
  <c r="E23" i="7"/>
  <c r="D23" i="7"/>
  <c r="C23" i="7"/>
  <c r="G23" i="7" s="1"/>
  <c r="B23" i="7"/>
  <c r="A23" i="7"/>
  <c r="H22" i="7"/>
  <c r="F22" i="7"/>
  <c r="E22" i="7"/>
  <c r="D22" i="7"/>
  <c r="C22" i="7"/>
  <c r="B22" i="7"/>
  <c r="A22" i="7"/>
  <c r="H21" i="7"/>
  <c r="F21" i="7"/>
  <c r="E21" i="7"/>
  <c r="D21" i="7"/>
  <c r="C21" i="7"/>
  <c r="B21" i="7"/>
  <c r="A21" i="7"/>
  <c r="H20" i="7"/>
  <c r="F20" i="7"/>
  <c r="E20" i="7"/>
  <c r="D20" i="7"/>
  <c r="C20" i="7"/>
  <c r="B20" i="7"/>
  <c r="A20" i="7"/>
  <c r="H19" i="7"/>
  <c r="F19" i="7"/>
  <c r="E19" i="7"/>
  <c r="D19" i="7"/>
  <c r="C19" i="7"/>
  <c r="G19" i="7" s="1"/>
  <c r="B19" i="7"/>
  <c r="A19" i="7"/>
  <c r="H18" i="7"/>
  <c r="F18" i="7"/>
  <c r="E18" i="7"/>
  <c r="D18" i="7"/>
  <c r="C18" i="7"/>
  <c r="B18" i="7"/>
  <c r="A18" i="7"/>
  <c r="H17" i="7"/>
  <c r="F17" i="7"/>
  <c r="E17" i="7"/>
  <c r="D17" i="7"/>
  <c r="C17" i="7"/>
  <c r="B17" i="7"/>
  <c r="A17" i="7"/>
  <c r="H16" i="7"/>
  <c r="F16" i="7"/>
  <c r="E16" i="7"/>
  <c r="D16" i="7"/>
  <c r="C16" i="7"/>
  <c r="B16" i="7"/>
  <c r="A16" i="7"/>
  <c r="H15" i="7"/>
  <c r="F15" i="7"/>
  <c r="E15" i="7"/>
  <c r="D15" i="7"/>
  <c r="C15" i="7"/>
  <c r="G15" i="7" s="1"/>
  <c r="B15" i="7"/>
  <c r="A15" i="7"/>
  <c r="H14" i="7"/>
  <c r="F14" i="7"/>
  <c r="E14" i="7"/>
  <c r="D14" i="7"/>
  <c r="C14" i="7"/>
  <c r="B14" i="7"/>
  <c r="A14" i="7"/>
  <c r="H13" i="7"/>
  <c r="F13" i="7"/>
  <c r="E13" i="7"/>
  <c r="D13" i="7"/>
  <c r="C13" i="7"/>
  <c r="B13" i="7"/>
  <c r="A13" i="7"/>
  <c r="H12" i="7"/>
  <c r="F12" i="7"/>
  <c r="E12" i="7"/>
  <c r="D12" i="7"/>
  <c r="C12" i="7"/>
  <c r="B12" i="7"/>
  <c r="A12" i="7"/>
  <c r="H11" i="7"/>
  <c r="F11" i="7"/>
  <c r="E11" i="7"/>
  <c r="D11" i="7"/>
  <c r="C11" i="7"/>
  <c r="G11" i="7" s="1"/>
  <c r="B11" i="7"/>
  <c r="A11" i="7"/>
  <c r="H10" i="7"/>
  <c r="F10" i="7"/>
  <c r="E10" i="7"/>
  <c r="D10" i="7"/>
  <c r="C10" i="7"/>
  <c r="B10" i="7"/>
  <c r="A10" i="7"/>
  <c r="H9" i="7"/>
  <c r="F9" i="7"/>
  <c r="E9" i="7"/>
  <c r="D9" i="7"/>
  <c r="C9" i="7"/>
  <c r="B9" i="7"/>
  <c r="A9" i="7"/>
  <c r="H8" i="7"/>
  <c r="F8" i="7"/>
  <c r="E8" i="7"/>
  <c r="D8" i="7"/>
  <c r="C8" i="7"/>
  <c r="B8" i="7"/>
  <c r="A8" i="7"/>
  <c r="H7" i="7"/>
  <c r="F7" i="7"/>
  <c r="E7" i="7"/>
  <c r="D7" i="7"/>
  <c r="C7" i="7"/>
  <c r="G7" i="7" s="1"/>
  <c r="B7" i="7"/>
  <c r="A7" i="7"/>
  <c r="H6" i="7"/>
  <c r="F6" i="7"/>
  <c r="E6" i="7"/>
  <c r="D6" i="7"/>
  <c r="C6" i="7"/>
  <c r="B6" i="7"/>
  <c r="A6" i="7"/>
  <c r="H5" i="7"/>
  <c r="F5" i="7"/>
  <c r="E5" i="7"/>
  <c r="D5" i="7"/>
  <c r="C5" i="7"/>
  <c r="B5" i="7"/>
  <c r="A5" i="7"/>
  <c r="H4" i="7"/>
  <c r="F4" i="7"/>
  <c r="E4" i="7"/>
  <c r="D4" i="7"/>
  <c r="C4" i="7"/>
  <c r="B4" i="7"/>
  <c r="A4" i="7"/>
  <c r="H3" i="7"/>
  <c r="F3" i="7"/>
  <c r="E3" i="7"/>
  <c r="D3" i="7"/>
  <c r="C3" i="7"/>
  <c r="G3" i="7" s="1"/>
  <c r="B3" i="7"/>
  <c r="A3" i="7"/>
  <c r="H2" i="7"/>
  <c r="F2" i="7"/>
  <c r="E2" i="7"/>
  <c r="D2" i="7"/>
  <c r="C2" i="7"/>
  <c r="B2" i="7"/>
  <c r="A2" i="7"/>
  <c r="H1" i="7"/>
  <c r="F1" i="7"/>
  <c r="E1" i="7"/>
  <c r="D1" i="7"/>
  <c r="C1" i="7"/>
  <c r="B1" i="7"/>
  <c r="A1" i="7"/>
  <c r="J6" i="5" s="1"/>
  <c r="J9" i="3" l="1"/>
  <c r="K14" i="3"/>
  <c r="N6" i="3"/>
  <c r="M5" i="3"/>
  <c r="J7" i="3"/>
  <c r="K8" i="4"/>
  <c r="K6" i="4"/>
  <c r="J5" i="4"/>
  <c r="M6" i="5"/>
  <c r="G2" i="7"/>
  <c r="G6" i="7"/>
  <c r="G10" i="7"/>
  <c r="G14" i="7"/>
  <c r="G18" i="7"/>
  <c r="G22" i="7"/>
  <c r="K9" i="3"/>
  <c r="N14" i="3"/>
  <c r="J14" i="3"/>
  <c r="K13" i="3"/>
  <c r="L12" i="3"/>
  <c r="M6" i="3"/>
  <c r="N4" i="3"/>
  <c r="J4" i="3"/>
  <c r="K8" i="3"/>
  <c r="L5" i="3"/>
  <c r="M7" i="3"/>
  <c r="J10" i="3"/>
  <c r="N10" i="3"/>
  <c r="M11" i="3"/>
  <c r="L8" i="4"/>
  <c r="M7" i="4"/>
  <c r="N6" i="4"/>
  <c r="J6" i="4"/>
  <c r="K4" i="4"/>
  <c r="L9" i="4"/>
  <c r="M5" i="4"/>
  <c r="J4" i="5"/>
  <c r="N4" i="5"/>
  <c r="K5" i="5"/>
  <c r="L6" i="5"/>
  <c r="L9" i="3"/>
  <c r="M12" i="3"/>
  <c r="K4" i="3"/>
  <c r="N7" i="3"/>
  <c r="L11" i="3"/>
  <c r="J7" i="4"/>
  <c r="M9" i="4"/>
  <c r="L5" i="5"/>
  <c r="O5" i="5" s="1"/>
  <c r="P5" i="5" s="1"/>
  <c r="G1" i="7"/>
  <c r="G5" i="7"/>
  <c r="G9" i="7"/>
  <c r="G13" i="7"/>
  <c r="G17" i="7"/>
  <c r="G21" i="7"/>
  <c r="G24" i="7"/>
  <c r="N9" i="3"/>
  <c r="M14" i="3"/>
  <c r="N13" i="3"/>
  <c r="J13" i="3"/>
  <c r="K12" i="3"/>
  <c r="L6" i="3"/>
  <c r="M4" i="3"/>
  <c r="N8" i="3"/>
  <c r="J8" i="3"/>
  <c r="K5" i="3"/>
  <c r="L7" i="3"/>
  <c r="K10" i="3"/>
  <c r="J11" i="3"/>
  <c r="O11" i="3" s="1"/>
  <c r="P11" i="3" s="1"/>
  <c r="N11" i="3"/>
  <c r="M8" i="4"/>
  <c r="L7" i="4"/>
  <c r="M6" i="4"/>
  <c r="N4" i="4"/>
  <c r="J4" i="4"/>
  <c r="K9" i="4"/>
  <c r="L5" i="4"/>
  <c r="K4" i="5"/>
  <c r="N5" i="5"/>
  <c r="J5" i="5"/>
  <c r="K6" i="5"/>
  <c r="L13" i="3"/>
  <c r="J6" i="3"/>
  <c r="L8" i="3"/>
  <c r="M10" i="3"/>
  <c r="O10" i="3" s="1"/>
  <c r="P10" i="3" s="1"/>
  <c r="N7" i="4"/>
  <c r="L4" i="4"/>
  <c r="N5" i="4"/>
  <c r="M4" i="5"/>
  <c r="O4" i="5" s="1"/>
  <c r="P4" i="5" s="1"/>
  <c r="G4" i="7"/>
  <c r="G8" i="7"/>
  <c r="G12" i="7"/>
  <c r="G16" i="7"/>
  <c r="G20" i="7"/>
  <c r="M9" i="3"/>
  <c r="L14" i="3"/>
  <c r="M13" i="3"/>
  <c r="O13" i="3" s="1"/>
  <c r="P13" i="3" s="1"/>
  <c r="N12" i="3"/>
  <c r="J12" i="3"/>
  <c r="K6" i="3"/>
  <c r="L4" i="3"/>
  <c r="O4" i="3" s="1"/>
  <c r="P4" i="3" s="1"/>
  <c r="M8" i="3"/>
  <c r="N5" i="3"/>
  <c r="J5" i="3"/>
  <c r="K7" i="3"/>
  <c r="O7" i="3" s="1"/>
  <c r="P7" i="3" s="1"/>
  <c r="L10" i="3"/>
  <c r="K11" i="3"/>
  <c r="J8" i="4"/>
  <c r="N8" i="4"/>
  <c r="O8" i="4" s="1"/>
  <c r="P8" i="4" s="1"/>
  <c r="K7" i="4"/>
  <c r="L6" i="4"/>
  <c r="O6" i="4" s="1"/>
  <c r="P6" i="4" s="1"/>
  <c r="M4" i="4"/>
  <c r="N9" i="4"/>
  <c r="O9" i="4" s="1"/>
  <c r="P9" i="4" s="1"/>
  <c r="J9" i="4"/>
  <c r="K5" i="4"/>
  <c r="L4" i="5"/>
  <c r="M5" i="5"/>
  <c r="N6" i="5"/>
  <c r="O7" i="4"/>
  <c r="P7" i="4" s="1"/>
  <c r="O9" i="3"/>
  <c r="P9" i="3" s="1"/>
  <c r="O14" i="3"/>
  <c r="P14" i="3" s="1"/>
  <c r="O8" i="3"/>
  <c r="P8" i="3" s="1"/>
  <c r="O6" i="3"/>
  <c r="P6" i="3" s="1"/>
  <c r="O5" i="3"/>
  <c r="P5" i="3" s="1"/>
  <c r="A5" i="2"/>
  <c r="A19" i="2"/>
  <c r="A25" i="2"/>
  <c r="A26" i="2"/>
  <c r="A32" i="2"/>
  <c r="A4" i="2"/>
  <c r="A20" i="2"/>
  <c r="A18" i="2"/>
  <c r="A27" i="2"/>
  <c r="A29" i="2"/>
  <c r="A33" i="2"/>
  <c r="A30" i="2"/>
  <c r="A28" i="2"/>
  <c r="A12" i="2"/>
  <c r="A22" i="2"/>
  <c r="A14" i="2"/>
  <c r="A15" i="2"/>
  <c r="A9" i="2"/>
  <c r="A31" i="2"/>
  <c r="A13" i="2"/>
  <c r="A6" i="2"/>
  <c r="A16" i="2"/>
  <c r="A10" i="2"/>
  <c r="A23" i="2"/>
  <c r="A8" i="2"/>
  <c r="A11" i="2"/>
  <c r="A7" i="2"/>
  <c r="A35" i="2"/>
  <c r="A17" i="2"/>
  <c r="A34" i="2"/>
  <c r="A21" i="2"/>
  <c r="A36" i="2"/>
  <c r="A24" i="2"/>
  <c r="J5" i="2"/>
  <c r="K5" i="2"/>
  <c r="L5" i="2"/>
  <c r="M5" i="2"/>
  <c r="N5" i="2"/>
  <c r="O5" i="2"/>
  <c r="P5" i="2"/>
  <c r="J19" i="2"/>
  <c r="K19" i="2"/>
  <c r="L19" i="2"/>
  <c r="M19" i="2"/>
  <c r="N19" i="2"/>
  <c r="O19" i="2"/>
  <c r="P19" i="2"/>
  <c r="J25" i="2"/>
  <c r="K25" i="2"/>
  <c r="L25" i="2"/>
  <c r="M25" i="2"/>
  <c r="N25" i="2"/>
  <c r="O25" i="2"/>
  <c r="P25" i="2"/>
  <c r="J26" i="2"/>
  <c r="K26" i="2"/>
  <c r="L26" i="2"/>
  <c r="M26" i="2"/>
  <c r="N26" i="2"/>
  <c r="O26" i="2"/>
  <c r="P26" i="2"/>
  <c r="J32" i="2"/>
  <c r="K32" i="2"/>
  <c r="L32" i="2"/>
  <c r="M32" i="2"/>
  <c r="N32" i="2"/>
  <c r="O32" i="2"/>
  <c r="P32" i="2"/>
  <c r="J4" i="2"/>
  <c r="K4" i="2"/>
  <c r="L4" i="2"/>
  <c r="M4" i="2"/>
  <c r="N4" i="2"/>
  <c r="O4" i="2"/>
  <c r="P4" i="2"/>
  <c r="J20" i="2"/>
  <c r="K20" i="2"/>
  <c r="L20" i="2"/>
  <c r="M20" i="2"/>
  <c r="N20" i="2"/>
  <c r="O20" i="2"/>
  <c r="P20" i="2"/>
  <c r="J18" i="2"/>
  <c r="K18" i="2"/>
  <c r="L18" i="2"/>
  <c r="M18" i="2"/>
  <c r="N18" i="2"/>
  <c r="O18" i="2"/>
  <c r="P18" i="2"/>
  <c r="J27" i="2"/>
  <c r="K27" i="2"/>
  <c r="L27" i="2"/>
  <c r="M27" i="2"/>
  <c r="N27" i="2"/>
  <c r="O27" i="2"/>
  <c r="P27" i="2"/>
  <c r="J29" i="2"/>
  <c r="K29" i="2"/>
  <c r="L29" i="2"/>
  <c r="M29" i="2"/>
  <c r="N29" i="2"/>
  <c r="O29" i="2"/>
  <c r="P29" i="2"/>
  <c r="J33" i="2"/>
  <c r="K33" i="2"/>
  <c r="L33" i="2"/>
  <c r="M33" i="2"/>
  <c r="N33" i="2"/>
  <c r="O33" i="2"/>
  <c r="P33" i="2"/>
  <c r="J30" i="2"/>
  <c r="K30" i="2"/>
  <c r="L30" i="2"/>
  <c r="M30" i="2"/>
  <c r="N30" i="2"/>
  <c r="O30" i="2"/>
  <c r="P30" i="2"/>
  <c r="J28" i="2"/>
  <c r="K28" i="2"/>
  <c r="L28" i="2"/>
  <c r="M28" i="2"/>
  <c r="N28" i="2"/>
  <c r="O28" i="2"/>
  <c r="P28" i="2"/>
  <c r="J12" i="2"/>
  <c r="K12" i="2"/>
  <c r="L12" i="2"/>
  <c r="M12" i="2"/>
  <c r="N12" i="2"/>
  <c r="O12" i="2"/>
  <c r="P12" i="2"/>
  <c r="J22" i="2"/>
  <c r="K22" i="2"/>
  <c r="L22" i="2"/>
  <c r="M22" i="2"/>
  <c r="N22" i="2"/>
  <c r="O22" i="2"/>
  <c r="P22" i="2"/>
  <c r="J14" i="2"/>
  <c r="K14" i="2"/>
  <c r="L14" i="2"/>
  <c r="M14" i="2"/>
  <c r="N14" i="2"/>
  <c r="O14" i="2"/>
  <c r="P14" i="2"/>
  <c r="J15" i="2"/>
  <c r="K15" i="2"/>
  <c r="L15" i="2"/>
  <c r="M15" i="2"/>
  <c r="N15" i="2"/>
  <c r="O15" i="2"/>
  <c r="P15" i="2"/>
  <c r="J9" i="2"/>
  <c r="K9" i="2"/>
  <c r="L9" i="2"/>
  <c r="M9" i="2"/>
  <c r="N9" i="2"/>
  <c r="O9" i="2"/>
  <c r="P9" i="2"/>
  <c r="J31" i="2"/>
  <c r="K31" i="2"/>
  <c r="L31" i="2"/>
  <c r="M31" i="2"/>
  <c r="N31" i="2"/>
  <c r="O31" i="2"/>
  <c r="P31" i="2"/>
  <c r="J13" i="2"/>
  <c r="K13" i="2"/>
  <c r="L13" i="2"/>
  <c r="M13" i="2"/>
  <c r="N13" i="2"/>
  <c r="O13" i="2"/>
  <c r="P13" i="2"/>
  <c r="J6" i="2"/>
  <c r="K6" i="2"/>
  <c r="L6" i="2"/>
  <c r="M6" i="2"/>
  <c r="N6" i="2"/>
  <c r="O6" i="2"/>
  <c r="P6" i="2"/>
  <c r="J16" i="2"/>
  <c r="K16" i="2"/>
  <c r="L16" i="2"/>
  <c r="M16" i="2"/>
  <c r="N16" i="2"/>
  <c r="O16" i="2"/>
  <c r="P16" i="2"/>
  <c r="J10" i="2"/>
  <c r="K10" i="2"/>
  <c r="L10" i="2"/>
  <c r="M10" i="2"/>
  <c r="N10" i="2"/>
  <c r="O10" i="2"/>
  <c r="P10" i="2"/>
  <c r="J23" i="2"/>
  <c r="K23" i="2"/>
  <c r="L23" i="2"/>
  <c r="M23" i="2"/>
  <c r="N23" i="2"/>
  <c r="O23" i="2"/>
  <c r="P23" i="2"/>
  <c r="J8" i="2"/>
  <c r="K8" i="2"/>
  <c r="L8" i="2"/>
  <c r="M8" i="2"/>
  <c r="N8" i="2"/>
  <c r="O8" i="2"/>
  <c r="P8" i="2"/>
  <c r="J11" i="2"/>
  <c r="K11" i="2"/>
  <c r="L11" i="2"/>
  <c r="M11" i="2"/>
  <c r="N11" i="2"/>
  <c r="O11" i="2"/>
  <c r="P11" i="2"/>
  <c r="J7" i="2"/>
  <c r="K7" i="2"/>
  <c r="L7" i="2"/>
  <c r="M7" i="2"/>
  <c r="N7" i="2"/>
  <c r="O7" i="2"/>
  <c r="P7" i="2"/>
  <c r="J35" i="2"/>
  <c r="K35" i="2"/>
  <c r="L35" i="2"/>
  <c r="M35" i="2"/>
  <c r="N35" i="2"/>
  <c r="O35" i="2"/>
  <c r="P35" i="2"/>
  <c r="J17" i="2"/>
  <c r="K17" i="2"/>
  <c r="L17" i="2"/>
  <c r="M17" i="2"/>
  <c r="N17" i="2"/>
  <c r="O17" i="2"/>
  <c r="P17" i="2"/>
  <c r="J34" i="2"/>
  <c r="K34" i="2"/>
  <c r="L34" i="2"/>
  <c r="M34" i="2"/>
  <c r="N34" i="2"/>
  <c r="O34" i="2"/>
  <c r="P34" i="2"/>
  <c r="J21" i="2"/>
  <c r="K21" i="2"/>
  <c r="L21" i="2"/>
  <c r="M21" i="2"/>
  <c r="N21" i="2"/>
  <c r="O21" i="2"/>
  <c r="P21" i="2"/>
  <c r="J36" i="2"/>
  <c r="K36" i="2"/>
  <c r="L36" i="2"/>
  <c r="M36" i="2"/>
  <c r="N36" i="2"/>
  <c r="O36" i="2"/>
  <c r="P36" i="2"/>
  <c r="P24" i="2"/>
  <c r="O24" i="2"/>
  <c r="N24" i="2"/>
  <c r="M24" i="2"/>
  <c r="L24" i="2"/>
  <c r="K24" i="2"/>
  <c r="J24" i="2"/>
  <c r="A9" i="1"/>
  <c r="A8" i="1"/>
  <c r="A10" i="1"/>
  <c r="A13" i="1"/>
  <c r="A15" i="1"/>
  <c r="A6" i="1"/>
  <c r="A4" i="1"/>
  <c r="A5" i="1"/>
  <c r="A14" i="1"/>
  <c r="A11" i="1"/>
  <c r="A7" i="1"/>
  <c r="A12" i="1"/>
  <c r="J9" i="1"/>
  <c r="Q9" i="1" s="1"/>
  <c r="R9" i="1" s="1"/>
  <c r="K9" i="1"/>
  <c r="L9" i="1"/>
  <c r="M9" i="1"/>
  <c r="N9" i="1"/>
  <c r="O9" i="1"/>
  <c r="P9" i="1"/>
  <c r="J8" i="1"/>
  <c r="Q8" i="1" s="1"/>
  <c r="R8" i="1" s="1"/>
  <c r="K8" i="1"/>
  <c r="L8" i="1"/>
  <c r="M8" i="1"/>
  <c r="N8" i="1"/>
  <c r="O8" i="1"/>
  <c r="P8" i="1"/>
  <c r="J10" i="1"/>
  <c r="Q10" i="1" s="1"/>
  <c r="R10" i="1" s="1"/>
  <c r="K10" i="1"/>
  <c r="L10" i="1"/>
  <c r="M10" i="1"/>
  <c r="N10" i="1"/>
  <c r="O10" i="1"/>
  <c r="P10" i="1"/>
  <c r="J13" i="1"/>
  <c r="K13" i="1"/>
  <c r="L13" i="1"/>
  <c r="Q13" i="1" s="1"/>
  <c r="R13" i="1" s="1"/>
  <c r="M13" i="1"/>
  <c r="N13" i="1"/>
  <c r="O13" i="1"/>
  <c r="P13" i="1"/>
  <c r="J15" i="1"/>
  <c r="Q15" i="1" s="1"/>
  <c r="R15" i="1" s="1"/>
  <c r="K15" i="1"/>
  <c r="L15" i="1"/>
  <c r="M15" i="1"/>
  <c r="N15" i="1"/>
  <c r="O15" i="1"/>
  <c r="P15" i="1"/>
  <c r="J6" i="1"/>
  <c r="Q6" i="1" s="1"/>
  <c r="R6" i="1" s="1"/>
  <c r="K6" i="1"/>
  <c r="L6" i="1"/>
  <c r="M6" i="1"/>
  <c r="N6" i="1"/>
  <c r="O6" i="1"/>
  <c r="P6" i="1"/>
  <c r="J4" i="1"/>
  <c r="Q4" i="1" s="1"/>
  <c r="R4" i="1" s="1"/>
  <c r="K4" i="1"/>
  <c r="L4" i="1"/>
  <c r="M4" i="1"/>
  <c r="N4" i="1"/>
  <c r="O4" i="1"/>
  <c r="P4" i="1"/>
  <c r="J5" i="1"/>
  <c r="K5" i="1"/>
  <c r="L5" i="1"/>
  <c r="Q5" i="1" s="1"/>
  <c r="R5" i="1" s="1"/>
  <c r="M5" i="1"/>
  <c r="N5" i="1"/>
  <c r="O5" i="1"/>
  <c r="P5" i="1"/>
  <c r="J14" i="1"/>
  <c r="Q14" i="1" s="1"/>
  <c r="R14" i="1" s="1"/>
  <c r="K14" i="1"/>
  <c r="L14" i="1"/>
  <c r="M14" i="1"/>
  <c r="N14" i="1"/>
  <c r="O14" i="1"/>
  <c r="P14" i="1"/>
  <c r="J11" i="1"/>
  <c r="Q11" i="1" s="1"/>
  <c r="R11" i="1" s="1"/>
  <c r="K11" i="1"/>
  <c r="L11" i="1"/>
  <c r="M11" i="1"/>
  <c r="N11" i="1"/>
  <c r="O11" i="1"/>
  <c r="P11" i="1"/>
  <c r="J7" i="1"/>
  <c r="Q7" i="1" s="1"/>
  <c r="R7" i="1" s="1"/>
  <c r="K7" i="1"/>
  <c r="L7" i="1"/>
  <c r="M7" i="1"/>
  <c r="N7" i="1"/>
  <c r="O7" i="1"/>
  <c r="P7" i="1"/>
  <c r="K12" i="1"/>
  <c r="L12" i="1"/>
  <c r="M12" i="1"/>
  <c r="N12" i="1"/>
  <c r="O12" i="1"/>
  <c r="P12" i="1"/>
  <c r="J12" i="1"/>
  <c r="Q12" i="1" s="1"/>
  <c r="R12" i="1" s="1"/>
  <c r="L3" i="6"/>
  <c r="M3" i="6" s="1"/>
  <c r="N3" i="6"/>
  <c r="L4" i="6"/>
  <c r="M4" i="6" s="1"/>
  <c r="N4" i="6"/>
  <c r="L5" i="6"/>
  <c r="M5" i="6"/>
  <c r="N5" i="6"/>
  <c r="L6" i="6"/>
  <c r="M6" i="6"/>
  <c r="N6" i="6"/>
  <c r="L7" i="6"/>
  <c r="M7" i="6"/>
  <c r="N7" i="6"/>
  <c r="L8" i="6"/>
  <c r="M8" i="6" s="1"/>
  <c r="N8" i="6"/>
  <c r="L9" i="6"/>
  <c r="M9" i="6"/>
  <c r="N9" i="6"/>
  <c r="L10" i="6"/>
  <c r="M10" i="6"/>
  <c r="N10" i="6"/>
  <c r="L11" i="6"/>
  <c r="M11" i="6"/>
  <c r="N11" i="6"/>
  <c r="L12" i="6"/>
  <c r="M12" i="6" s="1"/>
  <c r="N12" i="6"/>
  <c r="L13" i="6"/>
  <c r="M13" i="6"/>
  <c r="N13" i="6"/>
  <c r="L14" i="6"/>
  <c r="M14" i="6"/>
  <c r="N14" i="6"/>
  <c r="L15" i="6"/>
  <c r="M15" i="6"/>
  <c r="N15" i="6"/>
  <c r="L16" i="6"/>
  <c r="M16" i="6" s="1"/>
  <c r="N16" i="6"/>
  <c r="L17" i="6"/>
  <c r="M17" i="6"/>
  <c r="N17" i="6"/>
  <c r="L18" i="6"/>
  <c r="M18" i="6"/>
  <c r="N18" i="6"/>
  <c r="L19" i="6"/>
  <c r="M19" i="6"/>
  <c r="N19" i="6"/>
  <c r="L20" i="6"/>
  <c r="M20" i="6" s="1"/>
  <c r="N20" i="6"/>
  <c r="L21" i="6"/>
  <c r="M21" i="6"/>
  <c r="N21" i="6"/>
  <c r="L22" i="6"/>
  <c r="M22" i="6" s="1"/>
  <c r="N22" i="6"/>
  <c r="L23" i="6"/>
  <c r="M23" i="6" s="1"/>
  <c r="N23" i="6"/>
  <c r="L24" i="6"/>
  <c r="M24" i="6" s="1"/>
  <c r="N24" i="6"/>
  <c r="L25" i="6"/>
  <c r="M25" i="6"/>
  <c r="N25" i="6"/>
  <c r="L26" i="6"/>
  <c r="M26" i="6" s="1"/>
  <c r="N26" i="6"/>
  <c r="L27" i="6"/>
  <c r="M27" i="6" s="1"/>
  <c r="N27" i="6"/>
  <c r="L28" i="6"/>
  <c r="M28" i="6" s="1"/>
  <c r="N28" i="6"/>
  <c r="L29" i="6"/>
  <c r="M29" i="6"/>
  <c r="N29" i="6"/>
  <c r="L30" i="6"/>
  <c r="M30" i="6" s="1"/>
  <c r="N30" i="6"/>
  <c r="L31" i="6"/>
  <c r="M31" i="6" s="1"/>
  <c r="N31" i="6"/>
  <c r="L32" i="6"/>
  <c r="M32" i="6" s="1"/>
  <c r="N32" i="6"/>
  <c r="L33" i="6"/>
  <c r="M33" i="6"/>
  <c r="N33" i="6"/>
  <c r="L34" i="6"/>
  <c r="M34" i="6"/>
  <c r="N34" i="6"/>
  <c r="L35" i="6"/>
  <c r="M35" i="6" s="1"/>
  <c r="N35" i="6"/>
  <c r="L36" i="6"/>
  <c r="M36" i="6" s="1"/>
  <c r="N36" i="6"/>
  <c r="L37" i="6"/>
  <c r="M37" i="6"/>
  <c r="N37" i="6"/>
  <c r="L38" i="6"/>
  <c r="M38" i="6"/>
  <c r="N38" i="6"/>
  <c r="L39" i="6"/>
  <c r="M39" i="6" s="1"/>
  <c r="N39" i="6"/>
  <c r="L40" i="6"/>
  <c r="M40" i="6" s="1"/>
  <c r="N40" i="6"/>
  <c r="L41" i="6"/>
  <c r="M41" i="6"/>
  <c r="N41" i="6"/>
  <c r="L42" i="6"/>
  <c r="M42" i="6"/>
  <c r="N42" i="6"/>
  <c r="L43" i="6"/>
  <c r="M43" i="6" s="1"/>
  <c r="N43" i="6"/>
  <c r="L44" i="6"/>
  <c r="M44" i="6" s="1"/>
  <c r="N44" i="6"/>
  <c r="L45" i="6"/>
  <c r="M45" i="6"/>
  <c r="N45" i="6"/>
  <c r="L46" i="6"/>
  <c r="M46" i="6"/>
  <c r="N46" i="6"/>
  <c r="L47" i="6"/>
  <c r="M47" i="6" s="1"/>
  <c r="N47" i="6"/>
  <c r="L48" i="6"/>
  <c r="M48" i="6" s="1"/>
  <c r="N48" i="6"/>
  <c r="L49" i="6"/>
  <c r="M49" i="6"/>
  <c r="N49" i="6"/>
  <c r="L50" i="6"/>
  <c r="M50" i="6"/>
  <c r="N50" i="6"/>
  <c r="L51" i="6"/>
  <c r="M51" i="6" s="1"/>
  <c r="N51" i="6"/>
  <c r="L52" i="6"/>
  <c r="M52" i="6" s="1"/>
  <c r="N52" i="6"/>
  <c r="L53" i="6"/>
  <c r="M53" i="6"/>
  <c r="N53" i="6"/>
  <c r="L54" i="6"/>
  <c r="M54" i="6"/>
  <c r="N54" i="6"/>
  <c r="L55" i="6"/>
  <c r="M55" i="6" s="1"/>
  <c r="N55" i="6"/>
  <c r="L56" i="6"/>
  <c r="M56" i="6" s="1"/>
  <c r="N56" i="6"/>
  <c r="L57" i="6"/>
  <c r="M57" i="6"/>
  <c r="N57" i="6"/>
  <c r="L58" i="6"/>
  <c r="M58" i="6"/>
  <c r="N58" i="6"/>
  <c r="L59" i="6"/>
  <c r="M59" i="6" s="1"/>
  <c r="N59" i="6"/>
  <c r="L60" i="6"/>
  <c r="M60" i="6" s="1"/>
  <c r="N60" i="6"/>
  <c r="L61" i="6"/>
  <c r="M61" i="6"/>
  <c r="N61" i="6"/>
  <c r="N2" i="6"/>
  <c r="L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O5" i="4" l="1"/>
  <c r="P5" i="4" s="1"/>
  <c r="O4" i="4"/>
  <c r="P4" i="4" s="1"/>
  <c r="O12" i="3"/>
  <c r="P12" i="3" s="1"/>
  <c r="O6" i="5"/>
  <c r="P6" i="5" s="1"/>
  <c r="Q17" i="2"/>
  <c r="R17" i="2" s="1"/>
  <c r="Q8" i="2"/>
  <c r="R8" i="2" s="1"/>
  <c r="Q16" i="2"/>
  <c r="R16" i="2" s="1"/>
  <c r="Q6" i="2"/>
  <c r="R6" i="2" s="1"/>
  <c r="Q15" i="2"/>
  <c r="R15" i="2" s="1"/>
  <c r="Q28" i="2"/>
  <c r="R28" i="2" s="1"/>
  <c r="Q29" i="2"/>
  <c r="R29" i="2" s="1"/>
  <c r="Q27" i="2"/>
  <c r="R27" i="2" s="1"/>
  <c r="Q32" i="2"/>
  <c r="R32" i="2" s="1"/>
  <c r="Q5" i="2"/>
  <c r="R5" i="2" s="1"/>
  <c r="Q34" i="2"/>
  <c r="R34" i="2" s="1"/>
  <c r="Q11" i="2"/>
  <c r="R11" i="2" s="1"/>
  <c r="Q12" i="2"/>
  <c r="R12" i="2" s="1"/>
  <c r="Q4" i="2"/>
  <c r="R4" i="2" s="1"/>
  <c r="Q19" i="2"/>
  <c r="R19" i="2" s="1"/>
  <c r="Q24" i="2"/>
  <c r="R24" i="2" s="1"/>
  <c r="Q21" i="2"/>
  <c r="R21" i="2" s="1"/>
  <c r="Q7" i="2"/>
  <c r="R7" i="2" s="1"/>
  <c r="Q10" i="2"/>
  <c r="R10" i="2" s="1"/>
  <c r="Q31" i="2"/>
  <c r="R31" i="2" s="1"/>
  <c r="Q22" i="2"/>
  <c r="R22" i="2" s="1"/>
  <c r="Q33" i="2"/>
  <c r="R33" i="2" s="1"/>
  <c r="Q20" i="2"/>
  <c r="R20" i="2" s="1"/>
  <c r="Q25" i="2"/>
  <c r="R25" i="2" s="1"/>
  <c r="Q35" i="2"/>
  <c r="R35" i="2" s="1"/>
  <c r="Q23" i="2"/>
  <c r="R23" i="2" s="1"/>
  <c r="Q13" i="2"/>
  <c r="R13" i="2" s="1"/>
  <c r="Q14" i="2"/>
  <c r="R14" i="2" s="1"/>
  <c r="Q30" i="2"/>
  <c r="R30" i="2" s="1"/>
  <c r="Q18" i="2"/>
  <c r="R18" i="2" s="1"/>
  <c r="Q26" i="2"/>
  <c r="R26" i="2" s="1"/>
  <c r="Q9" i="2"/>
  <c r="R9" i="2" s="1"/>
  <c r="Q36" i="2"/>
  <c r="R36" i="2" s="1"/>
  <c r="M2" i="6"/>
</calcChain>
</file>

<file path=xl/sharedStrings.xml><?xml version="1.0" encoding="utf-8"?>
<sst xmlns="http://schemas.openxmlformats.org/spreadsheetml/2006/main" count="593" uniqueCount="351">
  <si>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</si>
  <si>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</si>
  <si>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</si>
  <si>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</si>
  <si>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</si>
  <si>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</si>
  <si>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</si>
  <si>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</si>
  <si>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</si>
  <si>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</si>
  <si>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</si>
  <si>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</si>
  <si>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</si>
  <si>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>Александрович</t>
  </si>
  <si>
    <t xml:space="preserve">Карманова </t>
  </si>
  <si>
    <t xml:space="preserve">Эркина </t>
  </si>
  <si>
    <t>Викторовна</t>
  </si>
  <si>
    <t>Басанговна</t>
  </si>
  <si>
    <t xml:space="preserve">Хампэ </t>
  </si>
  <si>
    <t xml:space="preserve">Тимофей </t>
  </si>
  <si>
    <t>Алексеевич</t>
  </si>
  <si>
    <t xml:space="preserve">Эрдни-Горяева </t>
  </si>
  <si>
    <t>Базырова</t>
  </si>
  <si>
    <t xml:space="preserve"> Гиляна </t>
  </si>
  <si>
    <t>Баатровна</t>
  </si>
  <si>
    <t xml:space="preserve">Мучкаев </t>
  </si>
  <si>
    <t xml:space="preserve">Темуджин </t>
  </si>
  <si>
    <t>Манцаевич</t>
  </si>
  <si>
    <t xml:space="preserve">Наранова </t>
  </si>
  <si>
    <t xml:space="preserve">Эвелина </t>
  </si>
  <si>
    <t>Валерьевна</t>
  </si>
  <si>
    <t xml:space="preserve">Китляева </t>
  </si>
  <si>
    <t xml:space="preserve">Эллара </t>
  </si>
  <si>
    <t>Николаевна</t>
  </si>
  <si>
    <t xml:space="preserve">Мамутова </t>
  </si>
  <si>
    <t>Алика</t>
  </si>
  <si>
    <t xml:space="preserve"> Эренценовна</t>
  </si>
  <si>
    <t xml:space="preserve">Колкарева </t>
  </si>
  <si>
    <t xml:space="preserve">Даяна </t>
  </si>
  <si>
    <t>Вадимовна</t>
  </si>
  <si>
    <t xml:space="preserve">Буваева </t>
  </si>
  <si>
    <t xml:space="preserve">Эльвира </t>
  </si>
  <si>
    <t>Савровна</t>
  </si>
  <si>
    <t xml:space="preserve">Когданов </t>
  </si>
  <si>
    <t>Эрдни</t>
  </si>
  <si>
    <t xml:space="preserve"> Баатарович</t>
  </si>
  <si>
    <t xml:space="preserve">Дари </t>
  </si>
  <si>
    <t>МБОУ "ЭМГ"</t>
  </si>
  <si>
    <t>ЧОУ ОШ "Перспектива"</t>
  </si>
  <si>
    <t>муж</t>
  </si>
  <si>
    <t>жен</t>
  </si>
  <si>
    <t xml:space="preserve">Брюгдикова </t>
  </si>
  <si>
    <t xml:space="preserve">Валерия </t>
  </si>
  <si>
    <t xml:space="preserve">Хатаев </t>
  </si>
  <si>
    <t xml:space="preserve">Бата </t>
  </si>
  <si>
    <t xml:space="preserve">Ленков </t>
  </si>
  <si>
    <t xml:space="preserve">Александр </t>
  </si>
  <si>
    <t>Олегович</t>
  </si>
  <si>
    <t xml:space="preserve">Бадмаева </t>
  </si>
  <si>
    <t xml:space="preserve">Виктория </t>
  </si>
  <si>
    <t>Юрьевна</t>
  </si>
  <si>
    <t>Шамаков</t>
  </si>
  <si>
    <t xml:space="preserve"> Наран</t>
  </si>
  <si>
    <t xml:space="preserve"> Тенгисович</t>
  </si>
  <si>
    <t xml:space="preserve">Намсинова </t>
  </si>
  <si>
    <t xml:space="preserve">Елизавета </t>
  </si>
  <si>
    <t>Ильинична</t>
  </si>
  <si>
    <t xml:space="preserve">Дубров </t>
  </si>
  <si>
    <t xml:space="preserve">Дмитрий </t>
  </si>
  <si>
    <t>Ярославович</t>
  </si>
  <si>
    <t>Муев</t>
  </si>
  <si>
    <t xml:space="preserve"> Борис </t>
  </si>
  <si>
    <t>Басангович</t>
  </si>
  <si>
    <t xml:space="preserve">Ходжигорова </t>
  </si>
  <si>
    <t xml:space="preserve">Делгир </t>
  </si>
  <si>
    <t>Цереновна</t>
  </si>
  <si>
    <t>Иванович</t>
  </si>
  <si>
    <t xml:space="preserve">Бадмаев </t>
  </si>
  <si>
    <t xml:space="preserve">Наран </t>
  </si>
  <si>
    <t>Нимгирович</t>
  </si>
  <si>
    <t xml:space="preserve">Балтыков </t>
  </si>
  <si>
    <t xml:space="preserve">Ольдин </t>
  </si>
  <si>
    <t>Мингиянович</t>
  </si>
  <si>
    <t xml:space="preserve">Басангов </t>
  </si>
  <si>
    <t xml:space="preserve">Андрей </t>
  </si>
  <si>
    <t xml:space="preserve">Бембеев </t>
  </si>
  <si>
    <t xml:space="preserve">Тимур </t>
  </si>
  <si>
    <t xml:space="preserve">Ботов </t>
  </si>
  <si>
    <t>Сергеевич</t>
  </si>
  <si>
    <t xml:space="preserve">Даванов </t>
  </si>
  <si>
    <t>Тимур</t>
  </si>
  <si>
    <t xml:space="preserve"> Владимирович</t>
  </si>
  <si>
    <t xml:space="preserve">Джальджиреева </t>
  </si>
  <si>
    <t xml:space="preserve">Баина </t>
  </si>
  <si>
    <t>Тагровна</t>
  </si>
  <si>
    <t>Джеваков</t>
  </si>
  <si>
    <t xml:space="preserve"> Арман </t>
  </si>
  <si>
    <t>Саврович</t>
  </si>
  <si>
    <t xml:space="preserve">Кухнинова </t>
  </si>
  <si>
    <t xml:space="preserve">Александра </t>
  </si>
  <si>
    <t>Антоновна</t>
  </si>
  <si>
    <t>Манджиев</t>
  </si>
  <si>
    <t xml:space="preserve"> Герман </t>
  </si>
  <si>
    <t xml:space="preserve">Манджиева </t>
  </si>
  <si>
    <t xml:space="preserve">Энкира </t>
  </si>
  <si>
    <t>Эрдниевна</t>
  </si>
  <si>
    <t xml:space="preserve">Настынов </t>
  </si>
  <si>
    <t xml:space="preserve">Мазан </t>
  </si>
  <si>
    <t>Сарангов</t>
  </si>
  <si>
    <t xml:space="preserve"> Арслан </t>
  </si>
  <si>
    <t>Владиславович</t>
  </si>
  <si>
    <t xml:space="preserve">Соков </t>
  </si>
  <si>
    <t xml:space="preserve">Алтан </t>
  </si>
  <si>
    <t>Русланович</t>
  </si>
  <si>
    <t xml:space="preserve">Суянов </t>
  </si>
  <si>
    <t xml:space="preserve">Эльвег </t>
  </si>
  <si>
    <t>Очирович</t>
  </si>
  <si>
    <t>Туекбасов</t>
  </si>
  <si>
    <t xml:space="preserve"> Роман </t>
  </si>
  <si>
    <t xml:space="preserve"> Евгеньевич</t>
  </si>
  <si>
    <t xml:space="preserve">Хулхачиев </t>
  </si>
  <si>
    <t xml:space="preserve">Алексей </t>
  </si>
  <si>
    <t>Санджиевич</t>
  </si>
  <si>
    <t xml:space="preserve">Цеденов </t>
  </si>
  <si>
    <t xml:space="preserve">Намсыр </t>
  </si>
  <si>
    <t>Лиджиевич</t>
  </si>
  <si>
    <t xml:space="preserve">Шабжуров </t>
  </si>
  <si>
    <t xml:space="preserve">Басан </t>
  </si>
  <si>
    <t>Баатарович</t>
  </si>
  <si>
    <t>Андиев</t>
  </si>
  <si>
    <t xml:space="preserve"> Дорджи </t>
  </si>
  <si>
    <t>Баатрович</t>
  </si>
  <si>
    <t xml:space="preserve">Кавлинов </t>
  </si>
  <si>
    <t>Тенгиз</t>
  </si>
  <si>
    <t xml:space="preserve"> Шорваевич</t>
  </si>
  <si>
    <t xml:space="preserve">Хактаева </t>
  </si>
  <si>
    <t xml:space="preserve">Деляш </t>
  </si>
  <si>
    <t>Геннадьевна</t>
  </si>
  <si>
    <t>Курнеева</t>
  </si>
  <si>
    <t xml:space="preserve"> Энкира  </t>
  </si>
  <si>
    <t>Мутловна</t>
  </si>
  <si>
    <t xml:space="preserve">Лазорский </t>
  </si>
  <si>
    <t xml:space="preserve">Михаил </t>
  </si>
  <si>
    <t>Дмитриевич</t>
  </si>
  <si>
    <t xml:space="preserve">Алексеев </t>
  </si>
  <si>
    <t xml:space="preserve">Данир </t>
  </si>
  <si>
    <t>Стручкова</t>
  </si>
  <si>
    <t xml:space="preserve"> Варвара </t>
  </si>
  <si>
    <t>Владиславовна</t>
  </si>
  <si>
    <t xml:space="preserve">Бадма-Халгаев </t>
  </si>
  <si>
    <t xml:space="preserve">Артен </t>
  </si>
  <si>
    <t xml:space="preserve">Дедюкиева </t>
  </si>
  <si>
    <t xml:space="preserve">Иляна </t>
  </si>
  <si>
    <t xml:space="preserve">Малиев </t>
  </si>
  <si>
    <t>Роман</t>
  </si>
  <si>
    <t xml:space="preserve"> Игоревич</t>
  </si>
  <si>
    <t xml:space="preserve">Манджиев </t>
  </si>
  <si>
    <t xml:space="preserve">Эрдни </t>
  </si>
  <si>
    <t>Арашевич</t>
  </si>
  <si>
    <t xml:space="preserve">Ользеев </t>
  </si>
  <si>
    <t xml:space="preserve">Максим </t>
  </si>
  <si>
    <t>Юрьевич</t>
  </si>
  <si>
    <t xml:space="preserve">Эрдни-Горяев </t>
  </si>
  <si>
    <t xml:space="preserve">Данзан </t>
  </si>
  <si>
    <t xml:space="preserve">Карбушев </t>
  </si>
  <si>
    <t xml:space="preserve">Николай </t>
  </si>
  <si>
    <t>Станиславович</t>
  </si>
  <si>
    <t xml:space="preserve">Цакиров </t>
  </si>
  <si>
    <t xml:space="preserve">Санан </t>
  </si>
  <si>
    <t>Хонгорович</t>
  </si>
  <si>
    <t xml:space="preserve">Чедыров </t>
  </si>
  <si>
    <t xml:space="preserve">Давид </t>
  </si>
  <si>
    <t>Владимирович</t>
  </si>
  <si>
    <t>МБОУ "Элистинский лицей"</t>
  </si>
  <si>
    <t xml:space="preserve">Магнеев </t>
  </si>
  <si>
    <t xml:space="preserve">Никитин </t>
  </si>
  <si>
    <t xml:space="preserve"> Баатрович</t>
  </si>
  <si>
    <t xml:space="preserve">Какушкин </t>
  </si>
  <si>
    <t xml:space="preserve">Олег </t>
  </si>
  <si>
    <t>Константинович</t>
  </si>
  <si>
    <t xml:space="preserve">Анисов </t>
  </si>
  <si>
    <t>Шатлаев</t>
  </si>
  <si>
    <t>Максимович</t>
  </si>
  <si>
    <t xml:space="preserve">Тараскаев </t>
  </si>
  <si>
    <t>Михайлович</t>
  </si>
  <si>
    <t xml:space="preserve">Авяева </t>
  </si>
  <si>
    <t xml:space="preserve">Амуланга </t>
  </si>
  <si>
    <t>Александровна</t>
  </si>
  <si>
    <t xml:space="preserve">Иванов </t>
  </si>
  <si>
    <t xml:space="preserve">Арслан </t>
  </si>
  <si>
    <t>Эрдемович</t>
  </si>
  <si>
    <t xml:space="preserve">Монтеев </t>
  </si>
  <si>
    <t xml:space="preserve">Эренджен </t>
  </si>
  <si>
    <t>МБОУ "Элистинская классическая гимназия"</t>
  </si>
  <si>
    <t>МБОУ "Средняя общеобразовательная школа № 17" имени Д.Н.Кугультинова</t>
  </si>
  <si>
    <t>МБОУ "Средняя общеобразовательная школа №12"</t>
  </si>
  <si>
    <t>МБОУ "Средняя общеобразовательная школа №17 им.Д.Н. Кугультинова"</t>
  </si>
  <si>
    <t>МБОУ "Средняя общеобразовательная школа №8 им. Н.Очирова"</t>
  </si>
  <si>
    <t>МБОУ "Средняя общеобразовательная школа №21"</t>
  </si>
  <si>
    <t>МБОУ "Калмыцкая национальная гимназия им. А.Ш. Кичикова"</t>
  </si>
  <si>
    <t>МБОУ "Средняя общеобразовательная школа № 4"</t>
  </si>
  <si>
    <t>МБОУ "Средняя общеобразовательная школа № 3 им. Сергиенко Н.Г."</t>
  </si>
  <si>
    <t>МБОУ "Средняя общеобразовательная школа № 12"</t>
  </si>
  <si>
    <t>МБОУ "Средняя общеобразовательная школа № 17 им.Д.Н. Кугультинова"</t>
  </si>
  <si>
    <t>МБОУ "Элистинский технический лицей"</t>
  </si>
  <si>
    <t>Манджиева Делгер Викторовна</t>
  </si>
  <si>
    <t>Матвеева Кермен Васильевна</t>
  </si>
  <si>
    <t>Санчиров Санан Геннадьевич</t>
  </si>
  <si>
    <t>Манкаев Мурат-Али Нугманович</t>
  </si>
  <si>
    <t>Баталаев Арслан Викторович</t>
  </si>
  <si>
    <t>Сарунова Саглара Николаевна</t>
  </si>
  <si>
    <t>Харцхаева Оксана Алексеевна</t>
  </si>
  <si>
    <t>Данилова Татьяна Ивановна</t>
  </si>
  <si>
    <t>Пюрбеев Адьян Валериевич</t>
  </si>
  <si>
    <t>Ненькина Наталья Владимировна</t>
  </si>
  <si>
    <t>Сарунова Саглар Николаевна</t>
  </si>
  <si>
    <t>Ковалева Светлана Алексеевна</t>
  </si>
  <si>
    <t>Велегурин Тимофей Владимирович</t>
  </si>
  <si>
    <t>Дорджиев Эрдни Борисович</t>
  </si>
  <si>
    <t>Сангаджиевич</t>
  </si>
  <si>
    <t>Бурбеджалова Татьяна Сергеевна</t>
  </si>
  <si>
    <t>Додгаева Надежда Олеговна</t>
  </si>
  <si>
    <t>Карманов Виктор Борисович</t>
  </si>
  <si>
    <t>user_name</t>
  </si>
  <si>
    <t>login</t>
  </si>
  <si>
    <t>Score</t>
  </si>
  <si>
    <t>Итого</t>
  </si>
  <si>
    <t>Дмитрий Дубров [ЭЛС-8]</t>
  </si>
  <si>
    <t>sch08-136</t>
  </si>
  <si>
    <t>Арслан Сарангов [ЭЛС-8]</t>
  </si>
  <si>
    <t>sch08-127</t>
  </si>
  <si>
    <t>Бата Хатаев [ЭЛС-8]</t>
  </si>
  <si>
    <t>sch08-183</t>
  </si>
  <si>
    <t>Басан Шабжуров [ЭЛС-8]</t>
  </si>
  <si>
    <t>sch08-126</t>
  </si>
  <si>
    <t>Алексей Хулхачиев [ЭЛС-8]</t>
  </si>
  <si>
    <t>sch08-129</t>
  </si>
  <si>
    <t>Эльвег Суянов [ЭЛС-8]</t>
  </si>
  <si>
    <t>sch08-128</t>
  </si>
  <si>
    <t>Герман Манджиев [ЭЛС-8]</t>
  </si>
  <si>
    <t>sch08-130</t>
  </si>
  <si>
    <t>Намсыр Цеденов [ЭЛС-8]</t>
  </si>
  <si>
    <t>sch08-139</t>
  </si>
  <si>
    <t>Тимур Даванов [ЭЛС-8]</t>
  </si>
  <si>
    <t>sch08-149</t>
  </si>
  <si>
    <t>Сергей Тренёв [ЛГН-7]</t>
  </si>
  <si>
    <t>sch08-191</t>
  </si>
  <si>
    <t>Мазан Настынов [ЭЛС-8]</t>
  </si>
  <si>
    <t>sch08-150</t>
  </si>
  <si>
    <t>Тенгиз Кавлинов [ЭЛС-8]</t>
  </si>
  <si>
    <t>sch08-155</t>
  </si>
  <si>
    <t>Александра Кухнинова [ЭЛС-8]</t>
  </si>
  <si>
    <t>sch08-135</t>
  </si>
  <si>
    <t>Арман Джеваков [ЭЛС-8]</t>
  </si>
  <si>
    <t>sch08-142</t>
  </si>
  <si>
    <t>Алтан Соков [ЭЛС-8]</t>
  </si>
  <si>
    <t>sch08-134</t>
  </si>
  <si>
    <t>Делгир Ходжигорова [ЭЛС-8]</t>
  </si>
  <si>
    <t>sch08-140</t>
  </si>
  <si>
    <t>Ангира Надмидова [ГРД-7]</t>
  </si>
  <si>
    <t>sch08-190</t>
  </si>
  <si>
    <t>Александр Ленков [ЭЛС-8]</t>
  </si>
  <si>
    <t>sch08-133</t>
  </si>
  <si>
    <t>Борис Муев [ЭЛС-8]</t>
  </si>
  <si>
    <t>sch08-137</t>
  </si>
  <si>
    <t>Алика Мамутова [ЭЛС-7]</t>
  </si>
  <si>
    <t>sch08-125</t>
  </si>
  <si>
    <t>Энкира Курнеева [ЭЛС-8]</t>
  </si>
  <si>
    <t>sch08-163</t>
  </si>
  <si>
    <t>Баина Джальджиреева [ЭЛС-8]</t>
  </si>
  <si>
    <t>sch08-145</t>
  </si>
  <si>
    <t>Даяна Колкарева [ЭЛС-7]</t>
  </si>
  <si>
    <t>sch08-117</t>
  </si>
  <si>
    <t>Эллара Китляева [ЭЛС-7]</t>
  </si>
  <si>
    <t>sch08-122</t>
  </si>
  <si>
    <t>Роман Туекбасов [ЭЛС-8]</t>
  </si>
  <si>
    <t>sch08-144</t>
  </si>
  <si>
    <t>Валерия Брюгдикова [ЭЛС-8]</t>
  </si>
  <si>
    <t>sch08-184</t>
  </si>
  <si>
    <t>Дари Эрдни-Горяева [ЭЛС-7]</t>
  </si>
  <si>
    <t>sch08-124</t>
  </si>
  <si>
    <t>Виктория Бадмаева [ЭЛС-8]</t>
  </si>
  <si>
    <t>sch08-182</t>
  </si>
  <si>
    <t>Виктория Асархинова [ГРД-8]</t>
  </si>
  <si>
    <t>sch08-195</t>
  </si>
  <si>
    <t>Наран Шамаков [ЭЛС-8]</t>
  </si>
  <si>
    <t>sch08-146</t>
  </si>
  <si>
    <t>Александр Ботов [ЭЛС-8]</t>
  </si>
  <si>
    <t>sch08-138</t>
  </si>
  <si>
    <t>Наран Бадмаев [ЭЛС-8]</t>
  </si>
  <si>
    <t>sch08-148</t>
  </si>
  <si>
    <t>Ольдин Балтыков [ЭЛС-8]</t>
  </si>
  <si>
    <t>sch08-131</t>
  </si>
  <si>
    <t>Валерий Бережной [КТЧ-7]</t>
  </si>
  <si>
    <t>sch08-194</t>
  </si>
  <si>
    <t>Тимофей Хампэ [ЭЛС-7]</t>
  </si>
  <si>
    <t>sch08-181</t>
  </si>
  <si>
    <t>Алан Лиджиев [ЧРН-8]</t>
  </si>
  <si>
    <t>sch08-197</t>
  </si>
  <si>
    <t>Эркина Карманова [ЭЛС-7]</t>
  </si>
  <si>
    <t>sch08-177</t>
  </si>
  <si>
    <t>Гиляна Базырова [ЭЛС-7]</t>
  </si>
  <si>
    <t>sch08-118</t>
  </si>
  <si>
    <t>Баир Сухотаев [ЮСТ-8]</t>
  </si>
  <si>
    <t>sch08-196</t>
  </si>
  <si>
    <t>Тимур Бембеев [ЭЛС-8]</t>
  </si>
  <si>
    <t>sch08-151</t>
  </si>
  <si>
    <t>Эрдни Когданов [ЭЛС-7]</t>
  </si>
  <si>
    <t>sch08-120</t>
  </si>
  <si>
    <t>Энкира Манджиева [ЭЛС-8]</t>
  </si>
  <si>
    <t>sch08-152</t>
  </si>
  <si>
    <t>Андрей Басангов [ЭЛС-8]</t>
  </si>
  <si>
    <t>sch08-143</t>
  </si>
  <si>
    <t>Елизавета Намсинова [ЭЛС-8]</t>
  </si>
  <si>
    <t>sch08-132</t>
  </si>
  <si>
    <t>Савр Дорджиев [ЭЛС-7]</t>
  </si>
  <si>
    <t>sch08-180</t>
  </si>
  <si>
    <t>Темуджин Мучкаев [ЭЛС-7]</t>
  </si>
  <si>
    <t>sch08-121</t>
  </si>
  <si>
    <t>Деляш Хактаева [ЭЛС-8]</t>
  </si>
  <si>
    <t>sch08-154</t>
  </si>
  <si>
    <t>Эльвира Буваева [ЭЛС-7]</t>
  </si>
  <si>
    <t>sch08-119</t>
  </si>
  <si>
    <t>Екатерина Потапова [ГРД-8]</t>
  </si>
  <si>
    <t>sch08-199</t>
  </si>
  <si>
    <t>Дорджи Андиев [ЭЛС-8]</t>
  </si>
  <si>
    <t>sch08-147</t>
  </si>
  <si>
    <t>Ангира Манджиева [КТЧ-7]</t>
  </si>
  <si>
    <t>sch08-192</t>
  </si>
  <si>
    <t>Владимир Чубанов [ЭЛС-8]</t>
  </si>
  <si>
    <t>sch08-141</t>
  </si>
  <si>
    <t>Цагана Бадаева [ЭЛС-8]</t>
  </si>
  <si>
    <t>sch08-156</t>
  </si>
  <si>
    <t>Кирилл Абакумов [ГРД-8]</t>
  </si>
  <si>
    <t>sch08-198</t>
  </si>
  <si>
    <t>Айта Эрдни-Горяева [ЭЛС-7]</t>
  </si>
  <si>
    <t>sch08-179</t>
  </si>
  <si>
    <t>Михаил Лазорский [ЭЛС-8]</t>
  </si>
  <si>
    <t>sch08-164</t>
  </si>
  <si>
    <t>Эвелина Наранова [ЭЛС-7]</t>
  </si>
  <si>
    <t>sch08-123</t>
  </si>
  <si>
    <t>Ангира Адьянова [ЭЛС-8]</t>
  </si>
  <si>
    <t>sch08-153</t>
  </si>
  <si>
    <t>Инесса Оконова [ЭЛС-7]</t>
  </si>
  <si>
    <t>sch08-178</t>
  </si>
  <si>
    <t>Мехрибан Ахмедова [ГРД-7]</t>
  </si>
  <si>
    <t>sch08-193</t>
  </si>
  <si>
    <t>Савр</t>
  </si>
  <si>
    <t>Дорджиев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</si>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</sst>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0" fillId="0" borderId="2" xfId="0" applyBorder="1"/>
    <xf numFmtId="0" fontId="1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0" fillId="0" borderId="5" xfId="0" applyBorder="1"/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-%20standings-326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- standings-32601"/>
      <sheetName val="Лист1"/>
    </sheetNames>
    <sheetDataSet>
      <sheetData sheetId="0">
        <row r="2">
          <cell r="C2" t="str">
            <v>Максим Ользеев</v>
          </cell>
          <cell r="G2">
            <v>100</v>
          </cell>
          <cell r="J2">
            <v>100</v>
          </cell>
          <cell r="M2">
            <v>100</v>
          </cell>
          <cell r="P2">
            <v>100</v>
          </cell>
          <cell r="S2">
            <v>100</v>
          </cell>
          <cell r="T2">
            <v>500</v>
          </cell>
        </row>
        <row r="3">
          <cell r="C3" t="str">
            <v>Роман Малиев</v>
          </cell>
          <cell r="G3">
            <v>100</v>
          </cell>
          <cell r="J3">
            <v>100</v>
          </cell>
          <cell r="M3">
            <v>100</v>
          </cell>
          <cell r="P3">
            <v>100</v>
          </cell>
          <cell r="S3">
            <v>90</v>
          </cell>
          <cell r="T3">
            <v>490</v>
          </cell>
        </row>
        <row r="4">
          <cell r="C4" t="str">
            <v>Данзан Эрдни-Горяев</v>
          </cell>
          <cell r="G4">
            <v>100</v>
          </cell>
          <cell r="J4">
            <v>100</v>
          </cell>
          <cell r="M4">
            <v>100</v>
          </cell>
          <cell r="P4">
            <v>100</v>
          </cell>
          <cell r="S4">
            <v>60</v>
          </cell>
          <cell r="T4">
            <v>460</v>
          </cell>
        </row>
        <row r="5">
          <cell r="C5" t="str">
            <v>Амуланга Авяева</v>
          </cell>
          <cell r="G5">
            <v>100</v>
          </cell>
          <cell r="J5">
            <v>60</v>
          </cell>
          <cell r="M5">
            <v>100</v>
          </cell>
          <cell r="P5">
            <v>0</v>
          </cell>
          <cell r="S5">
            <v>90</v>
          </cell>
          <cell r="T5">
            <v>350</v>
          </cell>
        </row>
        <row r="6">
          <cell r="C6" t="str">
            <v>Тимур Анисов</v>
          </cell>
          <cell r="G6">
            <v>100</v>
          </cell>
          <cell r="J6">
            <v>100</v>
          </cell>
          <cell r="M6">
            <v>100</v>
          </cell>
          <cell r="P6">
            <v>0</v>
          </cell>
          <cell r="S6">
            <v>0</v>
          </cell>
          <cell r="T6">
            <v>300</v>
          </cell>
        </row>
        <row r="7">
          <cell r="C7" t="str">
            <v>Эренджен Монтеев</v>
          </cell>
          <cell r="G7">
            <v>100</v>
          </cell>
          <cell r="J7">
            <v>100</v>
          </cell>
          <cell r="M7">
            <v>100</v>
          </cell>
          <cell r="P7">
            <v>0</v>
          </cell>
          <cell r="S7">
            <v>0</v>
          </cell>
          <cell r="T7">
            <v>300</v>
          </cell>
        </row>
        <row r="8">
          <cell r="C8" t="str">
            <v>Иляна Дедюкиева</v>
          </cell>
          <cell r="G8">
            <v>0</v>
          </cell>
          <cell r="J8">
            <v>100</v>
          </cell>
          <cell r="M8">
            <v>100</v>
          </cell>
          <cell r="P8">
            <v>0</v>
          </cell>
          <cell r="S8">
            <v>60</v>
          </cell>
          <cell r="T8">
            <v>260</v>
          </cell>
        </row>
        <row r="9">
          <cell r="C9" t="str">
            <v>Эрдни Манджиев</v>
          </cell>
          <cell r="G9">
            <v>0</v>
          </cell>
          <cell r="J9">
            <v>60</v>
          </cell>
          <cell r="M9">
            <v>100</v>
          </cell>
          <cell r="P9">
            <v>0</v>
          </cell>
          <cell r="S9">
            <v>90</v>
          </cell>
          <cell r="T9">
            <v>250</v>
          </cell>
        </row>
        <row r="10">
          <cell r="C10" t="str">
            <v>Арслан Иванов</v>
          </cell>
          <cell r="G10">
            <v>100</v>
          </cell>
          <cell r="J10">
            <v>60</v>
          </cell>
          <cell r="M10">
            <v>60</v>
          </cell>
          <cell r="P10">
            <v>0</v>
          </cell>
          <cell r="S10">
            <v>0</v>
          </cell>
          <cell r="T10">
            <v>220</v>
          </cell>
        </row>
        <row r="11">
          <cell r="C11" t="str">
            <v>Артен Бадма-Халгаев</v>
          </cell>
          <cell r="G11">
            <v>0</v>
          </cell>
          <cell r="J11">
            <v>60</v>
          </cell>
          <cell r="M11">
            <v>100</v>
          </cell>
          <cell r="P11">
            <v>0</v>
          </cell>
          <cell r="S11">
            <v>0</v>
          </cell>
          <cell r="T11">
            <v>160</v>
          </cell>
        </row>
        <row r="12">
          <cell r="C12" t="str">
            <v>Давид Тараскаев</v>
          </cell>
          <cell r="G12">
            <v>0</v>
          </cell>
          <cell r="J12">
            <v>60</v>
          </cell>
          <cell r="M12">
            <v>60</v>
          </cell>
          <cell r="P12">
            <v>0</v>
          </cell>
          <cell r="S12">
            <v>0</v>
          </cell>
          <cell r="T12">
            <v>120</v>
          </cell>
        </row>
        <row r="13">
          <cell r="C13" t="str">
            <v>Борис Шатлаев</v>
          </cell>
          <cell r="G13">
            <v>0</v>
          </cell>
          <cell r="J13">
            <v>60</v>
          </cell>
          <cell r="M13">
            <v>60</v>
          </cell>
          <cell r="P13">
            <v>0</v>
          </cell>
          <cell r="S13">
            <v>0</v>
          </cell>
          <cell r="T13">
            <v>120</v>
          </cell>
        </row>
        <row r="14">
          <cell r="C14" t="str">
            <v>Эрдни Никитин</v>
          </cell>
          <cell r="G14">
            <v>0</v>
          </cell>
          <cell r="J14">
            <v>60</v>
          </cell>
          <cell r="M14">
            <v>60</v>
          </cell>
          <cell r="P14">
            <v>0</v>
          </cell>
          <cell r="S14">
            <v>0</v>
          </cell>
          <cell r="T14">
            <v>120</v>
          </cell>
        </row>
        <row r="15">
          <cell r="C15" t="str">
            <v>Никита Джахнаев</v>
          </cell>
          <cell r="G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T15">
            <v>0</v>
          </cell>
        </row>
        <row r="16">
          <cell r="C16" t="str">
            <v>Артём Пулов</v>
          </cell>
          <cell r="G16">
            <v>0</v>
          </cell>
          <cell r="J16">
            <v>0</v>
          </cell>
          <cell r="M16">
            <v>0</v>
          </cell>
          <cell r="P16">
            <v>0</v>
          </cell>
          <cell r="S16">
            <v>0</v>
          </cell>
          <cell r="T16">
            <v>0</v>
          </cell>
        </row>
        <row r="17">
          <cell r="C17" t="str">
            <v>Давид Чедыров</v>
          </cell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T17">
            <v>0</v>
          </cell>
        </row>
        <row r="18">
          <cell r="C18" t="str">
            <v>Варвара Стручкова</v>
          </cell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T18">
            <v>0</v>
          </cell>
        </row>
        <row r="19">
          <cell r="C19" t="str">
            <v>Олег Какушкин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T19">
            <v>0</v>
          </cell>
        </row>
        <row r="20">
          <cell r="C20" t="str">
            <v>Санан Цакиров</v>
          </cell>
          <cell r="G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T20">
            <v>0</v>
          </cell>
        </row>
        <row r="21">
          <cell r="C21" t="str">
            <v>Максим Магнеев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T21">
            <v>0</v>
          </cell>
        </row>
        <row r="22">
          <cell r="C22" t="str">
            <v>Николай Карбушев</v>
          </cell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T22">
            <v>0</v>
          </cell>
        </row>
        <row r="23">
          <cell r="C23" t="str">
            <v>Тамир Пузанов</v>
          </cell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T23">
            <v>0</v>
          </cell>
        </row>
        <row r="24">
          <cell r="C24" t="str">
            <v>Данир Алексеев</v>
          </cell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T24">
            <v>0</v>
          </cell>
        </row>
        <row r="25">
          <cell r="C25" t="str">
            <v>Айлана Горяева</v>
          </cell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T2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zoomScaleNormal="100" workbookViewId="0">
      <selection activeCell="B8" sqref="B8"/>
    </sheetView>
  </sheetViews>
  <sheetFormatPr defaultRowHeight="14.4" x14ac:dyDescent="0.3"/>
  <cols>
    <col min="1" max="1" width="5.88671875" customWidth="1"/>
    <col min="2" max="2" width="22" customWidth="1"/>
    <col min="3" max="3" width="20.33203125" customWidth="1"/>
    <col min="4" max="4" width="17.6640625" customWidth="1"/>
    <col min="5" max="6" width="15.5546875" customWidth="1"/>
    <col min="7" max="7" width="97.44140625" customWidth="1"/>
    <col min="8" max="8" width="16.109375" customWidth="1"/>
    <col min="9" max="9" width="13.6640625" customWidth="1"/>
    <col min="10" max="16" width="8.88671875" style="34"/>
    <col min="19" max="19" width="42.88671875" customWidth="1"/>
  </cols>
  <sheetData>
    <row r="1" spans="1:19" ht="52.5" customHeigh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35" t="s">
        <v>10</v>
      </c>
      <c r="K1" s="36"/>
      <c r="L1" s="36"/>
      <c r="M1" s="36"/>
      <c r="N1" s="36"/>
      <c r="O1" s="36"/>
      <c r="P1" s="37"/>
      <c r="Q1" s="28" t="s">
        <v>11</v>
      </c>
      <c r="R1" s="30" t="s">
        <v>12</v>
      </c>
      <c r="S1" s="26" t="s">
        <v>9</v>
      </c>
    </row>
    <row r="2" spans="1:19" ht="44.25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  <c r="N2" s="46"/>
      <c r="O2" s="46"/>
      <c r="P2" s="47"/>
      <c r="Q2" s="26"/>
      <c r="R2" s="31"/>
      <c r="S2" s="26"/>
    </row>
    <row r="3" spans="1:19" ht="15.6" x14ac:dyDescent="0.3">
      <c r="A3" s="25"/>
      <c r="B3" s="25"/>
      <c r="C3" s="25"/>
      <c r="D3" s="25"/>
      <c r="E3" s="25"/>
      <c r="F3" s="25"/>
      <c r="G3" s="25"/>
      <c r="H3" s="25"/>
      <c r="I3" s="43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4"/>
      <c r="R3" s="32"/>
      <c r="S3" s="27"/>
    </row>
    <row r="4" spans="1:19" ht="15.6" x14ac:dyDescent="0.3">
      <c r="A4" s="12">
        <f>ROW(A4)-3</f>
        <v>1</v>
      </c>
      <c r="B4" s="5" t="s">
        <v>34</v>
      </c>
      <c r="C4" s="5" t="s">
        <v>35</v>
      </c>
      <c r="D4" s="5" t="s">
        <v>36</v>
      </c>
      <c r="E4" s="12" t="s">
        <v>50</v>
      </c>
      <c r="F4" s="13">
        <v>39652</v>
      </c>
      <c r="G4" s="10" t="s">
        <v>194</v>
      </c>
      <c r="H4" s="12">
        <v>7</v>
      </c>
      <c r="I4" s="55" t="s">
        <v>349</v>
      </c>
      <c r="J4" s="48">
        <f>VLOOKUP(TRIM($C4)&amp;" "&amp;TRIM($B4),'Протокол 7-8'!$B$2:$N$61,J$3+2,FALSE)</f>
        <v>100</v>
      </c>
      <c r="K4" s="48">
        <f>VLOOKUP(TRIM($C4)&amp;" "&amp;TRIM($B4),'Протокол 7-8'!$B$2:$N$61,K$3+2,FALSE)</f>
        <v>80</v>
      </c>
      <c r="L4" s="48">
        <f>VLOOKUP(TRIM($C4)&amp;" "&amp;TRIM($B4),'Протокол 7-8'!$B$2:$N$61,L$3+2,FALSE)</f>
        <v>100</v>
      </c>
      <c r="M4" s="48">
        <f>VLOOKUP(TRIM($C4)&amp;" "&amp;TRIM($B4),'Протокол 7-8'!$B$2:$N$61,M$3+2,FALSE)</f>
        <v>10</v>
      </c>
      <c r="N4" s="48">
        <f>VLOOKUP(TRIM($C4)&amp;" "&amp;TRIM($B4),'Протокол 7-8'!$B$2:$N$61,N$3+2,FALSE)</f>
        <v>0</v>
      </c>
      <c r="O4" s="48">
        <f>VLOOKUP(TRIM($C4)&amp;" "&amp;TRIM($B4),'Протокол 7-8'!$B$2:$N$61,O$3+2,FALSE)</f>
        <v>0</v>
      </c>
      <c r="P4" s="48">
        <f>VLOOKUP(TRIM($C4)&amp;" "&amp;TRIM($B4),'Протокол 7-8'!$B$2:$N$61,P$3+2,FALSE)</f>
        <v>0</v>
      </c>
      <c r="Q4" s="41">
        <f>SUM(J4:P4)</f>
        <v>290</v>
      </c>
      <c r="R4" s="50">
        <f>Q4/500</f>
        <v>0.57999999999999996</v>
      </c>
      <c r="S4" s="16" t="s">
        <v>208</v>
      </c>
    </row>
    <row r="5" spans="1:19" ht="15.6" x14ac:dyDescent="0.3">
      <c r="A5" s="12">
        <f>ROW(A5)-3</f>
        <v>2</v>
      </c>
      <c r="B5" s="5" t="s">
        <v>37</v>
      </c>
      <c r="C5" s="5" t="s">
        <v>38</v>
      </c>
      <c r="D5" s="5" t="s">
        <v>39</v>
      </c>
      <c r="E5" s="12" t="s">
        <v>50</v>
      </c>
      <c r="F5" s="52">
        <v>39702</v>
      </c>
      <c r="G5" s="14" t="s">
        <v>201</v>
      </c>
      <c r="H5" s="12">
        <v>7</v>
      </c>
      <c r="I5" s="55" t="s">
        <v>350</v>
      </c>
      <c r="J5" s="41">
        <f>VLOOKUP(TRIM($C5)&amp;" "&amp;TRIM($B5),'Протокол 7-8'!$B$2:$N$61,J$3+2,FALSE)</f>
        <v>100</v>
      </c>
      <c r="K5" s="41">
        <f>VLOOKUP(TRIM($C5)&amp;" "&amp;TRIM($B5),'Протокол 7-8'!$B$2:$N$61,K$3+2,FALSE)</f>
        <v>40</v>
      </c>
      <c r="L5" s="41">
        <f>VLOOKUP(TRIM($C5)&amp;" "&amp;TRIM($B5),'Протокол 7-8'!$B$2:$N$61,L$3+2,FALSE)</f>
        <v>80</v>
      </c>
      <c r="M5" s="41">
        <f>VLOOKUP(TRIM($C5)&amp;" "&amp;TRIM($B5),'Протокол 7-8'!$B$2:$N$61,M$3+2,FALSE)</f>
        <v>30</v>
      </c>
      <c r="N5" s="41">
        <f>VLOOKUP(TRIM($C5)&amp;" "&amp;TRIM($B5),'Протокол 7-8'!$B$2:$N$61,N$3+2,FALSE)</f>
        <v>0</v>
      </c>
      <c r="O5" s="41">
        <f>VLOOKUP(TRIM($C5)&amp;" "&amp;TRIM($B5),'Протокол 7-8'!$B$2:$N$61,O$3+2,FALSE)</f>
        <v>0</v>
      </c>
      <c r="P5" s="41">
        <f>VLOOKUP(TRIM($C5)&amp;" "&amp;TRIM($B5),'Протокол 7-8'!$B$2:$N$61,P$3+2,FALSE)</f>
        <v>0</v>
      </c>
      <c r="Q5" s="41">
        <f>SUM(J5:P5)</f>
        <v>250</v>
      </c>
      <c r="R5" s="50">
        <f>Q5/500</f>
        <v>0.5</v>
      </c>
      <c r="S5" s="22" t="s">
        <v>205</v>
      </c>
    </row>
    <row r="6" spans="1:19" ht="15.6" x14ac:dyDescent="0.3">
      <c r="A6" s="12">
        <f>ROW(A6)-3</f>
        <v>3</v>
      </c>
      <c r="B6" s="5" t="s">
        <v>31</v>
      </c>
      <c r="C6" s="5" t="s">
        <v>32</v>
      </c>
      <c r="D6" s="5" t="s">
        <v>33</v>
      </c>
      <c r="E6" s="12" t="s">
        <v>50</v>
      </c>
      <c r="F6" s="13">
        <v>39915</v>
      </c>
      <c r="G6" s="10" t="s">
        <v>194</v>
      </c>
      <c r="H6" s="12">
        <v>7</v>
      </c>
      <c r="I6" s="21"/>
      <c r="J6" s="41">
        <f>VLOOKUP(TRIM($C6)&amp;" "&amp;TRIM($B6),'Протокол 7-8'!$B$2:$N$61,J$3+2,FALSE)</f>
        <v>100</v>
      </c>
      <c r="K6" s="41">
        <f>VLOOKUP(TRIM($C6)&amp;" "&amp;TRIM($B6),'Протокол 7-8'!$B$2:$N$61,K$3+2,FALSE)</f>
        <v>50</v>
      </c>
      <c r="L6" s="41">
        <f>VLOOKUP(TRIM($C6)&amp;" "&amp;TRIM($B6),'Протокол 7-8'!$B$2:$N$61,L$3+2,FALSE)</f>
        <v>80</v>
      </c>
      <c r="M6" s="41">
        <f>VLOOKUP(TRIM($C6)&amp;" "&amp;TRIM($B6),'Протокол 7-8'!$B$2:$N$61,M$3+2,FALSE)</f>
        <v>10</v>
      </c>
      <c r="N6" s="41">
        <f>VLOOKUP(TRIM($C6)&amp;" "&amp;TRIM($B6),'Протокол 7-8'!$B$2:$N$61,N$3+2,FALSE)</f>
        <v>0</v>
      </c>
      <c r="O6" s="41">
        <f>VLOOKUP(TRIM($C6)&amp;" "&amp;TRIM($B6),'Протокол 7-8'!$B$2:$N$61,O$3+2,FALSE)</f>
        <v>0</v>
      </c>
      <c r="P6" s="41">
        <f>VLOOKUP(TRIM($C6)&amp;" "&amp;TRIM($B6),'Протокол 7-8'!$B$2:$N$61,P$3+2,FALSE)</f>
        <v>0</v>
      </c>
      <c r="Q6" s="41">
        <f>SUM(J6:P6)</f>
        <v>240</v>
      </c>
      <c r="R6" s="50">
        <f>Q6/500</f>
        <v>0.48</v>
      </c>
      <c r="S6" s="16" t="s">
        <v>208</v>
      </c>
    </row>
    <row r="7" spans="1:19" ht="15.6" x14ac:dyDescent="0.3">
      <c r="A7" s="12">
        <f>ROW(A7)-3</f>
        <v>4</v>
      </c>
      <c r="B7" s="5" t="s">
        <v>21</v>
      </c>
      <c r="C7" s="5" t="s">
        <v>46</v>
      </c>
      <c r="D7" s="5" t="s">
        <v>42</v>
      </c>
      <c r="E7" s="12" t="s">
        <v>50</v>
      </c>
      <c r="F7" s="18">
        <v>39645</v>
      </c>
      <c r="G7" s="14" t="s">
        <v>48</v>
      </c>
      <c r="H7" s="12">
        <v>7</v>
      </c>
      <c r="I7" s="21"/>
      <c r="J7" s="41">
        <f>VLOOKUP(TRIM($C7)&amp;" "&amp;TRIM($B7),'Протокол 7-8'!$B$2:$N$61,J$3+2,FALSE)</f>
        <v>0</v>
      </c>
      <c r="K7" s="41">
        <f>VLOOKUP(TRIM($C7)&amp;" "&amp;TRIM($B7),'Протокол 7-8'!$B$2:$N$61,K$3+2,FALSE)</f>
        <v>30</v>
      </c>
      <c r="L7" s="41">
        <f>VLOOKUP(TRIM($C7)&amp;" "&amp;TRIM($B7),'Протокол 7-8'!$B$2:$N$61,L$3+2,FALSE)</f>
        <v>100</v>
      </c>
      <c r="M7" s="41">
        <f>VLOOKUP(TRIM($C7)&amp;" "&amp;TRIM($B7),'Протокол 7-8'!$B$2:$N$61,M$3+2,FALSE)</f>
        <v>0</v>
      </c>
      <c r="N7" s="41">
        <f>VLOOKUP(TRIM($C7)&amp;" "&amp;TRIM($B7),'Протокол 7-8'!$B$2:$N$61,N$3+2,FALSE)</f>
        <v>100</v>
      </c>
      <c r="O7" s="41">
        <f>VLOOKUP(TRIM($C7)&amp;" "&amp;TRIM($B7),'Протокол 7-8'!$B$2:$N$61,O$3+2,FALSE)</f>
        <v>0</v>
      </c>
      <c r="P7" s="41">
        <f>VLOOKUP(TRIM($C7)&amp;" "&amp;TRIM($B7),'Протокол 7-8'!$B$2:$N$61,P$3+2,FALSE)</f>
        <v>0</v>
      </c>
      <c r="Q7" s="41">
        <f>SUM(J7:P7)</f>
        <v>230</v>
      </c>
      <c r="R7" s="50">
        <f>Q7/500</f>
        <v>0.46</v>
      </c>
      <c r="S7" s="16" t="s">
        <v>207</v>
      </c>
    </row>
    <row r="8" spans="1:19" ht="15.6" x14ac:dyDescent="0.3">
      <c r="A8" s="12">
        <f>ROW(A8)-3</f>
        <v>5</v>
      </c>
      <c r="B8" s="5" t="s">
        <v>18</v>
      </c>
      <c r="C8" s="5" t="s">
        <v>19</v>
      </c>
      <c r="D8" s="5" t="s">
        <v>20</v>
      </c>
      <c r="E8" s="12" t="s">
        <v>49</v>
      </c>
      <c r="F8" s="12"/>
      <c r="G8" s="14" t="s">
        <v>47</v>
      </c>
      <c r="H8" s="12">
        <v>7</v>
      </c>
      <c r="I8" s="21"/>
      <c r="J8" s="41">
        <f>VLOOKUP(TRIM($C8)&amp;" "&amp;TRIM($B8),'Протокол 7-8'!$B$2:$N$61,J$3+2,FALSE)</f>
        <v>100</v>
      </c>
      <c r="K8" s="41">
        <f>VLOOKUP(TRIM($C8)&amp;" "&amp;TRIM($B8),'Протокол 7-8'!$B$2:$N$61,K$3+2,FALSE)</f>
        <v>0</v>
      </c>
      <c r="L8" s="41">
        <f>VLOOKUP(TRIM($C8)&amp;" "&amp;TRIM($B8),'Протокол 7-8'!$B$2:$N$61,L$3+2,FALSE)</f>
        <v>60</v>
      </c>
      <c r="M8" s="41">
        <f>VLOOKUP(TRIM($C8)&amp;" "&amp;TRIM($B8),'Протокол 7-8'!$B$2:$N$61,M$3+2,FALSE)</f>
        <v>0</v>
      </c>
      <c r="N8" s="41">
        <f>VLOOKUP(TRIM($C8)&amp;" "&amp;TRIM($B8),'Протокол 7-8'!$B$2:$N$61,N$3+2,FALSE)</f>
        <v>0</v>
      </c>
      <c r="O8" s="41">
        <f>VLOOKUP(TRIM($C8)&amp;" "&amp;TRIM($B8),'Протокол 7-8'!$B$2:$N$61,O$3+2,FALSE)</f>
        <v>0</v>
      </c>
      <c r="P8" s="41">
        <f>VLOOKUP(TRIM($C8)&amp;" "&amp;TRIM($B8),'Протокол 7-8'!$B$2:$N$61,P$3+2,FALSE)</f>
        <v>0</v>
      </c>
      <c r="Q8" s="41">
        <f>SUM(J8:P8)</f>
        <v>160</v>
      </c>
      <c r="R8" s="50">
        <f>Q8/500</f>
        <v>0.32</v>
      </c>
      <c r="S8" s="16"/>
    </row>
    <row r="9" spans="1:19" ht="15.6" x14ac:dyDescent="0.3">
      <c r="A9" s="12">
        <f>ROW(A9)-3</f>
        <v>6</v>
      </c>
      <c r="B9" s="5" t="s">
        <v>14</v>
      </c>
      <c r="C9" s="5" t="s">
        <v>15</v>
      </c>
      <c r="D9" s="5" t="s">
        <v>16</v>
      </c>
      <c r="E9" s="12" t="s">
        <v>50</v>
      </c>
      <c r="F9" s="13">
        <v>39634</v>
      </c>
      <c r="G9" s="14" t="s">
        <v>47</v>
      </c>
      <c r="H9" s="12">
        <v>7</v>
      </c>
      <c r="I9" s="21"/>
      <c r="J9" s="41">
        <f>VLOOKUP(TRIM($C9)&amp;" "&amp;TRIM($B9),'Протокол 7-8'!$B$2:$N$61,J$3+2,FALSE)</f>
        <v>0</v>
      </c>
      <c r="K9" s="41">
        <f>VLOOKUP(TRIM($C9)&amp;" "&amp;TRIM($B9),'Протокол 7-8'!$B$2:$N$61,K$3+2,FALSE)</f>
        <v>60</v>
      </c>
      <c r="L9" s="41">
        <f>VLOOKUP(TRIM($C9)&amp;" "&amp;TRIM($B9),'Протокол 7-8'!$B$2:$N$61,L$3+2,FALSE)</f>
        <v>80</v>
      </c>
      <c r="M9" s="41">
        <f>VLOOKUP(TRIM($C9)&amp;" "&amp;TRIM($B9),'Протокол 7-8'!$B$2:$N$61,M$3+2,FALSE)</f>
        <v>0</v>
      </c>
      <c r="N9" s="41">
        <f>VLOOKUP(TRIM($C9)&amp;" "&amp;TRIM($B9),'Протокол 7-8'!$B$2:$N$61,N$3+2,FALSE)</f>
        <v>0</v>
      </c>
      <c r="O9" s="41">
        <f>VLOOKUP(TRIM($C9)&amp;" "&amp;TRIM($B9),'Протокол 7-8'!$B$2:$N$61,O$3+2,FALSE)</f>
        <v>0</v>
      </c>
      <c r="P9" s="41">
        <f>VLOOKUP(TRIM($C9)&amp;" "&amp;TRIM($B9),'Протокол 7-8'!$B$2:$N$61,P$3+2,FALSE)</f>
        <v>0</v>
      </c>
      <c r="Q9" s="41">
        <f>SUM(J9:P9)</f>
        <v>140</v>
      </c>
      <c r="R9" s="50">
        <f>Q9/500</f>
        <v>0.28000000000000003</v>
      </c>
      <c r="S9" s="16" t="s">
        <v>222</v>
      </c>
    </row>
    <row r="10" spans="1:19" ht="15.6" x14ac:dyDescent="0.3">
      <c r="A10" s="12">
        <f>ROW(A10)-3</f>
        <v>7</v>
      </c>
      <c r="B10" s="5" t="s">
        <v>22</v>
      </c>
      <c r="C10" s="5" t="s">
        <v>23</v>
      </c>
      <c r="D10" s="5" t="s">
        <v>24</v>
      </c>
      <c r="E10" s="12" t="s">
        <v>50</v>
      </c>
      <c r="F10" s="51">
        <v>39695</v>
      </c>
      <c r="G10" s="14" t="s">
        <v>200</v>
      </c>
      <c r="H10" s="12">
        <v>7</v>
      </c>
      <c r="I10" s="21"/>
      <c r="J10" s="41">
        <f>VLOOKUP(TRIM($C10)&amp;" "&amp;TRIM($B10),'Протокол 7-8'!$B$2:$N$61,J$3+2,FALSE)</f>
        <v>100</v>
      </c>
      <c r="K10" s="41">
        <f>VLOOKUP(TRIM($C10)&amp;" "&amp;TRIM($B10),'Протокол 7-8'!$B$2:$N$61,K$3+2,FALSE)</f>
        <v>0</v>
      </c>
      <c r="L10" s="41">
        <f>VLOOKUP(TRIM($C10)&amp;" "&amp;TRIM($B10),'Протокол 7-8'!$B$2:$N$61,L$3+2,FALSE)</f>
        <v>40</v>
      </c>
      <c r="M10" s="41">
        <f>VLOOKUP(TRIM($C10)&amp;" "&amp;TRIM($B10),'Протокол 7-8'!$B$2:$N$61,M$3+2,FALSE)</f>
        <v>0</v>
      </c>
      <c r="N10" s="41">
        <f>VLOOKUP(TRIM($C10)&amp;" "&amp;TRIM($B10),'Протокол 7-8'!$B$2:$N$61,N$3+2,FALSE)</f>
        <v>0</v>
      </c>
      <c r="O10" s="41">
        <f>VLOOKUP(TRIM($C10)&amp;" "&amp;TRIM($B10),'Протокол 7-8'!$B$2:$N$61,O$3+2,FALSE)</f>
        <v>0</v>
      </c>
      <c r="P10" s="41">
        <f>VLOOKUP(TRIM($C10)&amp;" "&amp;TRIM($B10),'Протокол 7-8'!$B$2:$N$61,P$3+2,FALSE)</f>
        <v>0</v>
      </c>
      <c r="Q10" s="41">
        <f>SUM(J10:P10)</f>
        <v>140</v>
      </c>
      <c r="R10" s="50">
        <f>Q10/500</f>
        <v>0.28000000000000003</v>
      </c>
      <c r="S10" s="17" t="s">
        <v>206</v>
      </c>
    </row>
    <row r="11" spans="1:19" ht="15.6" x14ac:dyDescent="0.3">
      <c r="A11" s="12">
        <f>ROW(A11)-3</f>
        <v>8</v>
      </c>
      <c r="B11" s="5" t="s">
        <v>43</v>
      </c>
      <c r="C11" s="5" t="s">
        <v>44</v>
      </c>
      <c r="D11" s="5" t="s">
        <v>45</v>
      </c>
      <c r="E11" s="12" t="s">
        <v>49</v>
      </c>
      <c r="F11" s="13">
        <v>40014</v>
      </c>
      <c r="G11" s="14" t="s">
        <v>48</v>
      </c>
      <c r="H11" s="12">
        <v>7</v>
      </c>
      <c r="I11" s="21"/>
      <c r="J11" s="41">
        <f>VLOOKUP(TRIM($C11)&amp;" "&amp;TRIM($B11),'Протокол 7-8'!$B$2:$N$61,J$3+2,FALSE)</f>
        <v>0</v>
      </c>
      <c r="K11" s="41">
        <f>VLOOKUP(TRIM($C11)&amp;" "&amp;TRIM($B11),'Протокол 7-8'!$B$2:$N$61,K$3+2,FALSE)</f>
        <v>30</v>
      </c>
      <c r="L11" s="41">
        <f>VLOOKUP(TRIM($C11)&amp;" "&amp;TRIM($B11),'Протокол 7-8'!$B$2:$N$61,L$3+2,FALSE)</f>
        <v>100</v>
      </c>
      <c r="M11" s="41">
        <f>VLOOKUP(TRIM($C11)&amp;" "&amp;TRIM($B11),'Протокол 7-8'!$B$2:$N$61,M$3+2,FALSE)</f>
        <v>0</v>
      </c>
      <c r="N11" s="41">
        <f>VLOOKUP(TRIM($C11)&amp;" "&amp;TRIM($B11),'Протокол 7-8'!$B$2:$N$61,N$3+2,FALSE)</f>
        <v>0</v>
      </c>
      <c r="O11" s="41">
        <f>VLOOKUP(TRIM($C11)&amp;" "&amp;TRIM($B11),'Протокол 7-8'!$B$2:$N$61,O$3+2,FALSE)</f>
        <v>0</v>
      </c>
      <c r="P11" s="41">
        <f>VLOOKUP(TRIM($C11)&amp;" "&amp;TRIM($B11),'Протокол 7-8'!$B$2:$N$61,P$3+2,FALSE)</f>
        <v>0</v>
      </c>
      <c r="Q11" s="41">
        <f>SUM(J11:P11)</f>
        <v>130</v>
      </c>
      <c r="R11" s="50">
        <f>Q11/500</f>
        <v>0.26</v>
      </c>
      <c r="S11" s="16" t="s">
        <v>207</v>
      </c>
    </row>
    <row r="12" spans="1:19" ht="15.6" x14ac:dyDescent="0.3">
      <c r="A12" s="12">
        <f>ROW(A12)-3</f>
        <v>9</v>
      </c>
      <c r="B12" s="5" t="s">
        <v>348</v>
      </c>
      <c r="C12" s="5" t="s">
        <v>347</v>
      </c>
      <c r="D12" s="5" t="s">
        <v>13</v>
      </c>
      <c r="E12" s="12" t="s">
        <v>49</v>
      </c>
      <c r="F12" s="53">
        <v>39598</v>
      </c>
      <c r="G12" s="14" t="s">
        <v>193</v>
      </c>
      <c r="H12" s="12">
        <v>7</v>
      </c>
      <c r="I12" s="21"/>
      <c r="J12" s="41">
        <f>VLOOKUP(TRIM($C12)&amp;" "&amp;TRIM($B12),'Протокол 7-8'!$B$2:$N$61,J$3+2,FALSE)</f>
        <v>0</v>
      </c>
      <c r="K12" s="41">
        <f>VLOOKUP(TRIM($C12)&amp;" "&amp;TRIM($B12),'Протокол 7-8'!$B$2:$N$61,K$3+2,FALSE)</f>
        <v>30</v>
      </c>
      <c r="L12" s="41">
        <f>VLOOKUP(TRIM($C12)&amp;" "&amp;TRIM($B12),'Протокол 7-8'!$B$2:$N$61,L$3+2,FALSE)</f>
        <v>60</v>
      </c>
      <c r="M12" s="41">
        <f>VLOOKUP(TRIM($C12)&amp;" "&amp;TRIM($B12),'Протокол 7-8'!$B$2:$N$61,M$3+2,FALSE)</f>
        <v>0</v>
      </c>
      <c r="N12" s="41">
        <f>VLOOKUP(TRIM($C12)&amp;" "&amp;TRIM($B12),'Протокол 7-8'!$B$2:$N$61,N$3+2,FALSE)</f>
        <v>0</v>
      </c>
      <c r="O12" s="41">
        <f>VLOOKUP(TRIM($C12)&amp;" "&amp;TRIM($B12),'Протокол 7-8'!$B$2:$N$61,O$3+2,FALSE)</f>
        <v>0</v>
      </c>
      <c r="P12" s="41">
        <f>VLOOKUP(TRIM($C12)&amp;" "&amp;TRIM($B12),'Протокол 7-8'!$B$2:$N$61,P$3+2,FALSE)</f>
        <v>0</v>
      </c>
      <c r="Q12" s="41">
        <f>SUM(J12:P12)</f>
        <v>90</v>
      </c>
      <c r="R12" s="50">
        <f>Q12/500</f>
        <v>0.18</v>
      </c>
      <c r="S12" s="16" t="s">
        <v>222</v>
      </c>
    </row>
    <row r="13" spans="1:19" ht="15.6" x14ac:dyDescent="0.3">
      <c r="A13" s="12">
        <f>ROW(A13)-3</f>
        <v>10</v>
      </c>
      <c r="B13" s="5" t="s">
        <v>25</v>
      </c>
      <c r="C13" s="5" t="s">
        <v>26</v>
      </c>
      <c r="D13" s="5" t="s">
        <v>27</v>
      </c>
      <c r="E13" s="12" t="s">
        <v>49</v>
      </c>
      <c r="F13" s="13">
        <v>39994</v>
      </c>
      <c r="G13" s="14" t="s">
        <v>200</v>
      </c>
      <c r="H13" s="12">
        <v>7</v>
      </c>
      <c r="I13" s="21"/>
      <c r="J13" s="41">
        <f>VLOOKUP(TRIM($C13)&amp;" "&amp;TRIM($B13),'Протокол 7-8'!$B$2:$N$61,J$3+2,FALSE)</f>
        <v>0</v>
      </c>
      <c r="K13" s="41">
        <f>VLOOKUP(TRIM($C13)&amp;" "&amp;TRIM($B13),'Протокол 7-8'!$B$2:$N$61,K$3+2,FALSE)</f>
        <v>0</v>
      </c>
      <c r="L13" s="41">
        <f>VLOOKUP(TRIM($C13)&amp;" "&amp;TRIM($B13),'Протокол 7-8'!$B$2:$N$61,L$3+2,FALSE)</f>
        <v>60</v>
      </c>
      <c r="M13" s="41">
        <f>VLOOKUP(TRIM($C13)&amp;" "&amp;TRIM($B13),'Протокол 7-8'!$B$2:$N$61,M$3+2,FALSE)</f>
        <v>0</v>
      </c>
      <c r="N13" s="41">
        <f>VLOOKUP(TRIM($C13)&amp;" "&amp;TRIM($B13),'Протокол 7-8'!$B$2:$N$61,N$3+2,FALSE)</f>
        <v>0</v>
      </c>
      <c r="O13" s="41">
        <f>VLOOKUP(TRIM($C13)&amp;" "&amp;TRIM($B13),'Протокол 7-8'!$B$2:$N$61,O$3+2,FALSE)</f>
        <v>0</v>
      </c>
      <c r="P13" s="41">
        <f>VLOOKUP(TRIM($C13)&amp;" "&amp;TRIM($B13),'Протокол 7-8'!$B$2:$N$61,P$3+2,FALSE)</f>
        <v>0</v>
      </c>
      <c r="Q13" s="41">
        <f>SUM(J13:P13)</f>
        <v>60</v>
      </c>
      <c r="R13" s="50">
        <f>Q13/500</f>
        <v>0.12</v>
      </c>
      <c r="S13" s="17" t="s">
        <v>206</v>
      </c>
    </row>
    <row r="14" spans="1:19" ht="15.6" x14ac:dyDescent="0.3">
      <c r="A14" s="12">
        <f>ROW(A14)-3</f>
        <v>11</v>
      </c>
      <c r="B14" s="5" t="s">
        <v>40</v>
      </c>
      <c r="C14" s="5" t="s">
        <v>41</v>
      </c>
      <c r="D14" s="5" t="s">
        <v>42</v>
      </c>
      <c r="E14" s="12" t="s">
        <v>50</v>
      </c>
      <c r="F14" s="13">
        <v>39799</v>
      </c>
      <c r="G14" s="14" t="s">
        <v>199</v>
      </c>
      <c r="H14" s="12">
        <v>7</v>
      </c>
      <c r="I14" s="21"/>
      <c r="J14" s="41">
        <f>VLOOKUP(TRIM($C14)&amp;" "&amp;TRIM($B14),'Протокол 7-8'!$B$2:$N$61,J$3+2,FALSE)</f>
        <v>0</v>
      </c>
      <c r="K14" s="41">
        <f>VLOOKUP(TRIM($C14)&amp;" "&amp;TRIM($B14),'Протокол 7-8'!$B$2:$N$61,K$3+2,FALSE)</f>
        <v>30</v>
      </c>
      <c r="L14" s="41">
        <f>VLOOKUP(TRIM($C14)&amp;" "&amp;TRIM($B14),'Протокол 7-8'!$B$2:$N$61,L$3+2,FALSE)</f>
        <v>20</v>
      </c>
      <c r="M14" s="41">
        <f>VLOOKUP(TRIM($C14)&amp;" "&amp;TRIM($B14),'Протокол 7-8'!$B$2:$N$61,M$3+2,FALSE)</f>
        <v>0</v>
      </c>
      <c r="N14" s="41">
        <f>VLOOKUP(TRIM($C14)&amp;" "&amp;TRIM($B14),'Протокол 7-8'!$B$2:$N$61,N$3+2,FALSE)</f>
        <v>0</v>
      </c>
      <c r="O14" s="41">
        <f>VLOOKUP(TRIM($C14)&amp;" "&amp;TRIM($B14),'Протокол 7-8'!$B$2:$N$61,O$3+2,FALSE)</f>
        <v>0</v>
      </c>
      <c r="P14" s="41">
        <f>VLOOKUP(TRIM($C14)&amp;" "&amp;TRIM($B14),'Протокол 7-8'!$B$2:$N$61,P$3+2,FALSE)</f>
        <v>0</v>
      </c>
      <c r="Q14" s="41">
        <f>SUM(J14:P14)</f>
        <v>50</v>
      </c>
      <c r="R14" s="50">
        <f>Q14/500</f>
        <v>0.1</v>
      </c>
      <c r="S14" s="16" t="s">
        <v>209</v>
      </c>
    </row>
    <row r="15" spans="1:19" ht="15.6" x14ac:dyDescent="0.3">
      <c r="A15" s="12">
        <f>ROW(A15)-3</f>
        <v>12</v>
      </c>
      <c r="B15" s="5" t="s">
        <v>28</v>
      </c>
      <c r="C15" s="5" t="s">
        <v>29</v>
      </c>
      <c r="D15" s="5" t="s">
        <v>30</v>
      </c>
      <c r="E15" s="12" t="s">
        <v>50</v>
      </c>
      <c r="F15" s="13">
        <v>39862</v>
      </c>
      <c r="G15" s="14" t="s">
        <v>200</v>
      </c>
      <c r="H15" s="12">
        <v>7</v>
      </c>
      <c r="I15" s="21"/>
      <c r="J15" s="41">
        <f>VLOOKUP(TRIM($C15)&amp;" "&amp;TRIM($B15),'Протокол 7-8'!$B$2:$N$61,J$3+2,FALSE)</f>
        <v>0</v>
      </c>
      <c r="K15" s="41">
        <f>VLOOKUP(TRIM($C15)&amp;" "&amp;TRIM($B15),'Протокол 7-8'!$B$2:$N$61,K$3+2,FALSE)</f>
        <v>0</v>
      </c>
      <c r="L15" s="41">
        <f>VLOOKUP(TRIM($C15)&amp;" "&amp;TRIM($B15),'Протокол 7-8'!$B$2:$N$61,L$3+2,FALSE)</f>
        <v>0</v>
      </c>
      <c r="M15" s="41">
        <f>VLOOKUP(TRIM($C15)&amp;" "&amp;TRIM($B15),'Протокол 7-8'!$B$2:$N$61,M$3+2,FALSE)</f>
        <v>0</v>
      </c>
      <c r="N15" s="41">
        <f>VLOOKUP(TRIM($C15)&amp;" "&amp;TRIM($B15),'Протокол 7-8'!$B$2:$N$61,N$3+2,FALSE)</f>
        <v>0</v>
      </c>
      <c r="O15" s="41">
        <f>VLOOKUP(TRIM($C15)&amp;" "&amp;TRIM($B15),'Протокол 7-8'!$B$2:$N$61,O$3+2,FALSE)</f>
        <v>0</v>
      </c>
      <c r="P15" s="41">
        <f>VLOOKUP(TRIM($C15)&amp;" "&amp;TRIM($B15),'Протокол 7-8'!$B$2:$N$61,P$3+2,FALSE)</f>
        <v>0</v>
      </c>
      <c r="Q15" s="41">
        <f>SUM(J15:P15)</f>
        <v>0</v>
      </c>
      <c r="R15" s="50">
        <f>Q15/500</f>
        <v>0</v>
      </c>
      <c r="S15" s="17" t="s">
        <v>206</v>
      </c>
    </row>
    <row r="16" spans="1:19" ht="15.6" x14ac:dyDescent="0.3">
      <c r="A16" s="8"/>
      <c r="B16" s="8"/>
      <c r="C16" s="8"/>
      <c r="D16" s="8"/>
      <c r="E16" s="8"/>
      <c r="F16" s="8"/>
      <c r="G16" s="3"/>
      <c r="H16" s="11"/>
      <c r="I16" s="6"/>
      <c r="J16" s="41"/>
      <c r="K16" s="41"/>
      <c r="L16" s="41"/>
      <c r="M16" s="41"/>
      <c r="N16" s="41"/>
      <c r="O16" s="41"/>
      <c r="P16" s="41"/>
      <c r="Q16" s="6"/>
      <c r="R16" s="6"/>
    </row>
    <row r="17" spans="1:19" x14ac:dyDescent="0.3">
      <c r="A17" s="2"/>
      <c r="B17" s="2"/>
      <c r="C17" s="2"/>
      <c r="D17" s="2"/>
      <c r="E17" s="2"/>
      <c r="F17" s="2"/>
      <c r="G17" s="3"/>
      <c r="H17" s="11"/>
      <c r="I17" s="6"/>
      <c r="J17" s="42"/>
      <c r="K17" s="42"/>
      <c r="L17" s="42"/>
      <c r="M17" s="42"/>
      <c r="N17" s="42"/>
      <c r="O17" s="42"/>
      <c r="P17" s="42"/>
      <c r="Q17" s="6"/>
      <c r="R17" s="6"/>
    </row>
    <row r="18" spans="1:19" ht="15.6" x14ac:dyDescent="0.3">
      <c r="A18" s="8"/>
      <c r="B18" s="2"/>
      <c r="C18" s="2"/>
      <c r="D18" s="2"/>
      <c r="E18" s="2"/>
      <c r="F18" s="2"/>
      <c r="G18" s="2"/>
      <c r="H18" s="3"/>
      <c r="I18" s="11"/>
      <c r="J18" s="42"/>
      <c r="K18" s="42"/>
      <c r="L18" s="42"/>
      <c r="M18" s="42"/>
      <c r="N18" s="42"/>
      <c r="O18" s="42"/>
      <c r="P18" s="42"/>
      <c r="Q18" s="7"/>
      <c r="R18" s="6"/>
      <c r="S18" s="6"/>
    </row>
    <row r="19" spans="1:19" x14ac:dyDescent="0.3">
      <c r="A19" s="2"/>
      <c r="B19" s="2"/>
      <c r="C19" s="2"/>
      <c r="D19" s="2"/>
      <c r="E19" s="2"/>
      <c r="F19" s="2"/>
      <c r="G19" s="2"/>
      <c r="H19" s="2"/>
      <c r="I19" s="11"/>
      <c r="J19" s="42"/>
      <c r="K19" s="42"/>
      <c r="L19" s="42"/>
      <c r="M19" s="42"/>
      <c r="N19" s="42"/>
      <c r="O19" s="42"/>
      <c r="P19" s="42"/>
      <c r="Q19" s="6"/>
      <c r="R19" s="7"/>
      <c r="S19" s="6"/>
    </row>
    <row r="20" spans="1:19" x14ac:dyDescent="0.3">
      <c r="A20" s="2"/>
      <c r="B20" s="2"/>
      <c r="C20" s="2"/>
      <c r="D20" s="2"/>
      <c r="E20" s="2"/>
      <c r="F20" s="2"/>
      <c r="G20" s="2"/>
      <c r="H20" s="2"/>
      <c r="I20" s="11"/>
      <c r="J20" s="42"/>
      <c r="K20" s="42"/>
      <c r="L20" s="42"/>
      <c r="M20" s="42"/>
      <c r="N20" s="42"/>
      <c r="O20" s="42"/>
      <c r="P20" s="42"/>
      <c r="Q20" s="6"/>
      <c r="R20" s="7"/>
      <c r="S20" s="6"/>
    </row>
    <row r="21" spans="1:19" x14ac:dyDescent="0.3">
      <c r="A21" s="2"/>
      <c r="B21" s="2"/>
      <c r="C21" s="2"/>
      <c r="D21" s="2"/>
      <c r="E21" s="2"/>
      <c r="F21" s="2"/>
      <c r="G21" s="2"/>
      <c r="H21" s="2"/>
      <c r="I21" s="11"/>
      <c r="J21" s="42"/>
      <c r="K21" s="42"/>
      <c r="L21" s="42"/>
      <c r="M21" s="42"/>
      <c r="N21" s="42"/>
      <c r="O21" s="42"/>
      <c r="P21" s="42"/>
      <c r="Q21" s="6"/>
      <c r="R21" s="7"/>
      <c r="S21" s="6"/>
    </row>
    <row r="22" spans="1:19" x14ac:dyDescent="0.3">
      <c r="A22" s="2"/>
    </row>
    <row r="23" spans="1:19" x14ac:dyDescent="0.3">
      <c r="A23" s="2"/>
    </row>
  </sheetData>
  <sortState xmlns:xlrd2="http://schemas.microsoft.com/office/spreadsheetml/2017/richdata2" ref="A4:S15">
    <sortCondition descending="1" ref="Q4:Q15"/>
  </sortState>
  <mergeCells count="13">
    <mergeCell ref="S1:S3"/>
    <mergeCell ref="Q1:Q3"/>
    <mergeCell ref="R1:R3"/>
    <mergeCell ref="J1:P2"/>
    <mergeCell ref="C1:C3"/>
    <mergeCell ref="B1:B3"/>
    <mergeCell ref="A1:A3"/>
    <mergeCell ref="I1:I3"/>
    <mergeCell ref="H1:H3"/>
    <mergeCell ref="G1:G3"/>
    <mergeCell ref="F1:F3"/>
    <mergeCell ref="E1:E3"/>
    <mergeCell ref="D1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topLeftCell="H1" workbookViewId="0">
      <selection activeCell="R7" sqref="R7"/>
    </sheetView>
  </sheetViews>
  <sheetFormatPr defaultRowHeight="14.4" x14ac:dyDescent="0.3"/>
  <cols>
    <col min="2" max="2" width="18.44140625" customWidth="1"/>
    <col min="3" max="3" width="19.44140625" customWidth="1"/>
    <col min="4" max="4" width="22" customWidth="1"/>
    <col min="6" max="6" width="19.44140625" customWidth="1"/>
    <col min="7" max="7" width="73.5546875" customWidth="1"/>
    <col min="9" max="9" width="17.44140625" bestFit="1" customWidth="1"/>
    <col min="19" max="19" width="44" customWidth="1"/>
  </cols>
  <sheetData>
    <row r="1" spans="1:19" ht="15.6" customHeigh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35" t="s">
        <v>10</v>
      </c>
      <c r="K1" s="36"/>
      <c r="L1" s="36"/>
      <c r="M1" s="36"/>
      <c r="N1" s="36"/>
      <c r="O1" s="36"/>
      <c r="P1" s="37"/>
      <c r="Q1" s="28" t="s">
        <v>11</v>
      </c>
      <c r="R1" s="30" t="s">
        <v>12</v>
      </c>
      <c r="S1" s="26" t="s">
        <v>9</v>
      </c>
    </row>
    <row r="2" spans="1:19" ht="15.6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  <c r="N2" s="46"/>
      <c r="O2" s="46"/>
      <c r="P2" s="47"/>
      <c r="Q2" s="26"/>
      <c r="R2" s="31"/>
      <c r="S2" s="26"/>
    </row>
    <row r="3" spans="1:19" ht="15.6" x14ac:dyDescent="0.3">
      <c r="A3" s="33"/>
      <c r="B3" s="33"/>
      <c r="C3" s="33"/>
      <c r="D3" s="33"/>
      <c r="E3" s="33"/>
      <c r="F3" s="33"/>
      <c r="G3" s="33"/>
      <c r="H3" s="33"/>
      <c r="I3" s="58"/>
      <c r="J3" s="59">
        <v>1</v>
      </c>
      <c r="K3" s="59">
        <v>2</v>
      </c>
      <c r="L3" s="59">
        <v>3</v>
      </c>
      <c r="M3" s="59">
        <v>4</v>
      </c>
      <c r="N3" s="59">
        <v>5</v>
      </c>
      <c r="O3" s="59">
        <v>6</v>
      </c>
      <c r="P3" s="59">
        <v>7</v>
      </c>
      <c r="Q3" s="44"/>
      <c r="R3" s="32"/>
      <c r="S3" s="27"/>
    </row>
    <row r="4" spans="1:19" ht="15.6" x14ac:dyDescent="0.3">
      <c r="A4" s="12">
        <f>ROW(A4)-3</f>
        <v>1</v>
      </c>
      <c r="B4" s="5" t="s">
        <v>67</v>
      </c>
      <c r="C4" s="5" t="s">
        <v>68</v>
      </c>
      <c r="D4" s="5" t="s">
        <v>69</v>
      </c>
      <c r="E4" s="16" t="s">
        <v>49</v>
      </c>
      <c r="F4" s="18">
        <v>39409</v>
      </c>
      <c r="G4" s="9" t="s">
        <v>173</v>
      </c>
      <c r="H4" s="16">
        <v>8</v>
      </c>
      <c r="I4" s="56" t="s">
        <v>349</v>
      </c>
      <c r="J4" s="48">
        <f>VLOOKUP(TRIM($C4)&amp;" "&amp;TRIM($B4),'Протокол 7-8'!$B$2:$N$61,J$3+2,FALSE)</f>
        <v>100</v>
      </c>
      <c r="K4" s="48">
        <f>VLOOKUP(TRIM($C4)&amp;" "&amp;TRIM($B4),'Протокол 7-8'!$B$2:$N$61,K$3+2,FALSE)</f>
        <v>100</v>
      </c>
      <c r="L4" s="48">
        <f>VLOOKUP(TRIM($C4)&amp;" "&amp;TRIM($B4),'Протокол 7-8'!$B$2:$N$61,L$3+2,FALSE)</f>
        <v>100</v>
      </c>
      <c r="M4" s="48">
        <f>VLOOKUP(TRIM($C4)&amp;" "&amp;TRIM($B4),'Протокол 7-8'!$B$2:$N$61,M$3+2,FALSE)</f>
        <v>0</v>
      </c>
      <c r="N4" s="48">
        <f>VLOOKUP(TRIM($C4)&amp;" "&amp;TRIM($B4),'Протокол 7-8'!$B$2:$N$61,N$3+2,FALSE)</f>
        <v>100</v>
      </c>
      <c r="O4" s="48">
        <f>VLOOKUP(TRIM($C4)&amp;" "&amp;TRIM($B4),'Протокол 7-8'!$B$2:$N$61,O$3+2,FALSE)</f>
        <v>0</v>
      </c>
      <c r="P4" s="48">
        <f>VLOOKUP(TRIM($C4)&amp;" "&amp;TRIM($B4),'Протокол 7-8'!$B$2:$N$61,P$3+2,FALSE)</f>
        <v>100</v>
      </c>
      <c r="Q4" s="41">
        <f>SUM(J4:P4)</f>
        <v>500</v>
      </c>
      <c r="R4" s="50">
        <f>Q4/500</f>
        <v>1</v>
      </c>
      <c r="S4" s="16" t="s">
        <v>211</v>
      </c>
    </row>
    <row r="5" spans="1:19" ht="15.6" x14ac:dyDescent="0.3">
      <c r="A5" s="12">
        <f>ROW(A5)-3</f>
        <v>2</v>
      </c>
      <c r="B5" s="5" t="s">
        <v>53</v>
      </c>
      <c r="C5" s="5" t="s">
        <v>54</v>
      </c>
      <c r="D5" s="5" t="s">
        <v>13</v>
      </c>
      <c r="E5" s="16" t="s">
        <v>49</v>
      </c>
      <c r="F5" s="18">
        <v>39237</v>
      </c>
      <c r="G5" s="5" t="s">
        <v>47</v>
      </c>
      <c r="H5" s="16">
        <v>8</v>
      </c>
      <c r="I5" s="57" t="s">
        <v>350</v>
      </c>
      <c r="J5" s="48">
        <f>VLOOKUP(TRIM($C5)&amp;" "&amp;TRIM($B5),'Протокол 7-8'!$B$2:$N$61,J$3+2,FALSE)</f>
        <v>100</v>
      </c>
      <c r="K5" s="48">
        <f>VLOOKUP(TRIM($C5)&amp;" "&amp;TRIM($B5),'Протокол 7-8'!$B$2:$N$61,K$3+2,FALSE)</f>
        <v>100</v>
      </c>
      <c r="L5" s="48">
        <f>VLOOKUP(TRIM($C5)&amp;" "&amp;TRIM($B5),'Протокол 7-8'!$B$2:$N$61,L$3+2,FALSE)</f>
        <v>80</v>
      </c>
      <c r="M5" s="48">
        <f>VLOOKUP(TRIM($C5)&amp;" "&amp;TRIM($B5),'Протокол 7-8'!$B$2:$N$61,M$3+2,FALSE)</f>
        <v>80</v>
      </c>
      <c r="N5" s="48">
        <f>VLOOKUP(TRIM($C5)&amp;" "&amp;TRIM($B5),'Протокол 7-8'!$B$2:$N$61,N$3+2,FALSE)</f>
        <v>100</v>
      </c>
      <c r="O5" s="48">
        <f>VLOOKUP(TRIM($C5)&amp;" "&amp;TRIM($B5),'Протокол 7-8'!$B$2:$N$61,O$3+2,FALSE)</f>
        <v>0</v>
      </c>
      <c r="P5" s="48">
        <f>VLOOKUP(TRIM($C5)&amp;" "&amp;TRIM($B5),'Протокол 7-8'!$B$2:$N$61,P$3+2,FALSE)</f>
        <v>0</v>
      </c>
      <c r="Q5" s="41">
        <f>SUM(J5:P5)</f>
        <v>460</v>
      </c>
      <c r="R5" s="50">
        <f>Q5/500</f>
        <v>0.92</v>
      </c>
      <c r="S5" s="16" t="s">
        <v>222</v>
      </c>
    </row>
    <row r="6" spans="1:19" ht="15.6" x14ac:dyDescent="0.3">
      <c r="A6" s="12">
        <f>ROW(A6)-3</f>
        <v>3</v>
      </c>
      <c r="B6" s="5" t="s">
        <v>108</v>
      </c>
      <c r="C6" s="5" t="s">
        <v>109</v>
      </c>
      <c r="D6" s="5" t="s">
        <v>110</v>
      </c>
      <c r="E6" s="16" t="s">
        <v>49</v>
      </c>
      <c r="F6" s="18">
        <v>39367</v>
      </c>
      <c r="G6" s="14" t="s">
        <v>204</v>
      </c>
      <c r="H6" s="16">
        <v>8</v>
      </c>
      <c r="I6" s="57" t="s">
        <v>350</v>
      </c>
      <c r="J6" s="48">
        <f>VLOOKUP(TRIM($C6)&amp;" "&amp;TRIM($B6),'Протокол 7-8'!$B$2:$N$61,J$3+2,FALSE)</f>
        <v>0</v>
      </c>
      <c r="K6" s="48">
        <f>VLOOKUP(TRIM($C6)&amp;" "&amp;TRIM($B6),'Протокол 7-8'!$B$2:$N$61,K$3+2,FALSE)</f>
        <v>60</v>
      </c>
      <c r="L6" s="48">
        <f>VLOOKUP(TRIM($C6)&amp;" "&amp;TRIM($B6),'Протокол 7-8'!$B$2:$N$61,L$3+2,FALSE)</f>
        <v>100</v>
      </c>
      <c r="M6" s="48">
        <f>VLOOKUP(TRIM($C6)&amp;" "&amp;TRIM($B6),'Протокол 7-8'!$B$2:$N$61,M$3+2,FALSE)</f>
        <v>100</v>
      </c>
      <c r="N6" s="48">
        <f>VLOOKUP(TRIM($C6)&amp;" "&amp;TRIM($B6),'Протокол 7-8'!$B$2:$N$61,N$3+2,FALSE)</f>
        <v>100</v>
      </c>
      <c r="O6" s="48">
        <f>VLOOKUP(TRIM($C6)&amp;" "&amp;TRIM($B6),'Протокол 7-8'!$B$2:$N$61,O$3+2,FALSE)</f>
        <v>100</v>
      </c>
      <c r="P6" s="48">
        <f>VLOOKUP(TRIM($C6)&amp;" "&amp;TRIM($B6),'Протокол 7-8'!$B$2:$N$61,P$3+2,FALSE)</f>
        <v>0</v>
      </c>
      <c r="Q6" s="41">
        <f>SUM(J6:P6)</f>
        <v>460</v>
      </c>
      <c r="R6" s="50">
        <f>Q6/500</f>
        <v>0.92</v>
      </c>
      <c r="S6" s="16" t="s">
        <v>213</v>
      </c>
    </row>
    <row r="7" spans="1:19" ht="15.6" x14ac:dyDescent="0.3">
      <c r="A7" s="12">
        <f>ROW(A7)-3</f>
        <v>4</v>
      </c>
      <c r="B7" s="5" t="s">
        <v>126</v>
      </c>
      <c r="C7" s="5" t="s">
        <v>127</v>
      </c>
      <c r="D7" s="5" t="s">
        <v>128</v>
      </c>
      <c r="E7" s="16" t="s">
        <v>49</v>
      </c>
      <c r="F7" s="19">
        <v>39351</v>
      </c>
      <c r="G7" s="14" t="s">
        <v>204</v>
      </c>
      <c r="H7" s="16">
        <v>8</v>
      </c>
      <c r="I7" s="57" t="s">
        <v>350</v>
      </c>
      <c r="J7" s="48">
        <f>VLOOKUP(TRIM($C7)&amp;" "&amp;TRIM($B7),'Протокол 7-8'!$B$2:$N$61,J$3+2,FALSE)</f>
        <v>100</v>
      </c>
      <c r="K7" s="48">
        <f>VLOOKUP(TRIM($C7)&amp;" "&amp;TRIM($B7),'Протокол 7-8'!$B$2:$N$61,K$3+2,FALSE)</f>
        <v>60</v>
      </c>
      <c r="L7" s="48">
        <f>VLOOKUP(TRIM($C7)&amp;" "&amp;TRIM($B7),'Протокол 7-8'!$B$2:$N$61,L$3+2,FALSE)</f>
        <v>80</v>
      </c>
      <c r="M7" s="48">
        <f>VLOOKUP(TRIM($C7)&amp;" "&amp;TRIM($B7),'Протокол 7-8'!$B$2:$N$61,M$3+2,FALSE)</f>
        <v>100</v>
      </c>
      <c r="N7" s="48">
        <f>VLOOKUP(TRIM($C7)&amp;" "&amp;TRIM($B7),'Протокол 7-8'!$B$2:$N$61,N$3+2,FALSE)</f>
        <v>100</v>
      </c>
      <c r="O7" s="48">
        <f>VLOOKUP(TRIM($C7)&amp;" "&amp;TRIM($B7),'Протокол 7-8'!$B$2:$N$61,O$3+2,FALSE)</f>
        <v>0</v>
      </c>
      <c r="P7" s="48">
        <f>VLOOKUP(TRIM($C7)&amp;" "&amp;TRIM($B7),'Протокол 7-8'!$B$2:$N$61,P$3+2,FALSE)</f>
        <v>0</v>
      </c>
      <c r="Q7" s="41">
        <f>SUM(J7:P7)</f>
        <v>440</v>
      </c>
      <c r="R7" s="50">
        <f>Q7/500</f>
        <v>0.88</v>
      </c>
      <c r="S7" s="16" t="s">
        <v>213</v>
      </c>
    </row>
    <row r="8" spans="1:19" ht="15.6" x14ac:dyDescent="0.3">
      <c r="A8" s="12">
        <f>ROW(A8)-3</f>
        <v>5</v>
      </c>
      <c r="B8" s="5" t="s">
        <v>120</v>
      </c>
      <c r="C8" s="5" t="s">
        <v>121</v>
      </c>
      <c r="D8" s="5" t="s">
        <v>122</v>
      </c>
      <c r="E8" s="16" t="s">
        <v>49</v>
      </c>
      <c r="F8" s="19">
        <v>39354</v>
      </c>
      <c r="G8" s="14" t="s">
        <v>204</v>
      </c>
      <c r="H8" s="16">
        <v>8</v>
      </c>
      <c r="I8" s="57" t="s">
        <v>350</v>
      </c>
      <c r="J8" s="48">
        <f>VLOOKUP(TRIM($C8)&amp;" "&amp;TRIM($B8),'Протокол 7-8'!$B$2:$N$61,J$3+2,FALSE)</f>
        <v>100</v>
      </c>
      <c r="K8" s="48">
        <f>VLOOKUP(TRIM($C8)&amp;" "&amp;TRIM($B8),'Протокол 7-8'!$B$2:$N$61,K$3+2,FALSE)</f>
        <v>30</v>
      </c>
      <c r="L8" s="48">
        <f>VLOOKUP(TRIM($C8)&amp;" "&amp;TRIM($B8),'Протокол 7-8'!$B$2:$N$61,L$3+2,FALSE)</f>
        <v>80</v>
      </c>
      <c r="M8" s="48">
        <f>VLOOKUP(TRIM($C8)&amp;" "&amp;TRIM($B8),'Протокол 7-8'!$B$2:$N$61,M$3+2,FALSE)</f>
        <v>100</v>
      </c>
      <c r="N8" s="48">
        <f>VLOOKUP(TRIM($C8)&amp;" "&amp;TRIM($B8),'Протокол 7-8'!$B$2:$N$61,N$3+2,FALSE)</f>
        <v>100</v>
      </c>
      <c r="O8" s="48">
        <f>VLOOKUP(TRIM($C8)&amp;" "&amp;TRIM($B8),'Протокол 7-8'!$B$2:$N$61,O$3+2,FALSE)</f>
        <v>0</v>
      </c>
      <c r="P8" s="48">
        <f>VLOOKUP(TRIM($C8)&amp;" "&amp;TRIM($B8),'Протокол 7-8'!$B$2:$N$61,P$3+2,FALSE)</f>
        <v>0</v>
      </c>
      <c r="Q8" s="41">
        <f>SUM(J8:P8)</f>
        <v>410</v>
      </c>
      <c r="R8" s="50">
        <f>Q8/500</f>
        <v>0.82</v>
      </c>
      <c r="S8" s="16" t="s">
        <v>213</v>
      </c>
    </row>
    <row r="9" spans="1:19" ht="15.6" x14ac:dyDescent="0.3">
      <c r="A9" s="12">
        <f>ROW(A9)-3</f>
        <v>6</v>
      </c>
      <c r="B9" s="5" t="s">
        <v>101</v>
      </c>
      <c r="C9" s="5" t="s">
        <v>102</v>
      </c>
      <c r="D9" s="5" t="s">
        <v>76</v>
      </c>
      <c r="E9" s="16" t="s">
        <v>49</v>
      </c>
      <c r="F9" s="18">
        <v>39483</v>
      </c>
      <c r="G9" s="14" t="s">
        <v>204</v>
      </c>
      <c r="H9" s="16">
        <v>8</v>
      </c>
      <c r="I9" s="57" t="s">
        <v>350</v>
      </c>
      <c r="J9" s="48">
        <f>VLOOKUP(TRIM($C9)&amp;" "&amp;TRIM($B9),'Протокол 7-8'!$B$2:$N$61,J$3+2,FALSE)</f>
        <v>100</v>
      </c>
      <c r="K9" s="48">
        <f>VLOOKUP(TRIM($C9)&amp;" "&amp;TRIM($B9),'Протокол 7-8'!$B$2:$N$61,K$3+2,FALSE)</f>
        <v>100</v>
      </c>
      <c r="L9" s="48">
        <f>VLOOKUP(TRIM($C9)&amp;" "&amp;TRIM($B9),'Протокол 7-8'!$B$2:$N$61,L$3+2,FALSE)</f>
        <v>100</v>
      </c>
      <c r="M9" s="48">
        <f>VLOOKUP(TRIM($C9)&amp;" "&amp;TRIM($B9),'Протокол 7-8'!$B$2:$N$61,M$3+2,FALSE)</f>
        <v>100</v>
      </c>
      <c r="N9" s="48">
        <f>VLOOKUP(TRIM($C9)&amp;" "&amp;TRIM($B9),'Протокол 7-8'!$B$2:$N$61,N$3+2,FALSE)</f>
        <v>0</v>
      </c>
      <c r="O9" s="48">
        <f>VLOOKUP(TRIM($C9)&amp;" "&amp;TRIM($B9),'Протокол 7-8'!$B$2:$N$61,O$3+2,FALSE)</f>
        <v>0</v>
      </c>
      <c r="P9" s="48">
        <f>VLOOKUP(TRIM($C9)&amp;" "&amp;TRIM($B9),'Протокол 7-8'!$B$2:$N$61,P$3+2,FALSE)</f>
        <v>0</v>
      </c>
      <c r="Q9" s="41">
        <f>SUM(J9:P9)</f>
        <v>400</v>
      </c>
      <c r="R9" s="50">
        <f>Q9/500</f>
        <v>0.8</v>
      </c>
      <c r="S9" s="16" t="s">
        <v>213</v>
      </c>
    </row>
    <row r="10" spans="1:19" ht="15.6" x14ac:dyDescent="0.3">
      <c r="A10" s="12">
        <f>ROW(A10)-3</f>
        <v>7</v>
      </c>
      <c r="B10" s="5" t="s">
        <v>114</v>
      </c>
      <c r="C10" s="5" t="s">
        <v>115</v>
      </c>
      <c r="D10" s="5" t="s">
        <v>116</v>
      </c>
      <c r="E10" s="16" t="s">
        <v>49</v>
      </c>
      <c r="F10" s="18">
        <v>39364</v>
      </c>
      <c r="G10" s="14" t="s">
        <v>204</v>
      </c>
      <c r="H10" s="16">
        <v>8</v>
      </c>
      <c r="I10" s="57" t="s">
        <v>350</v>
      </c>
      <c r="J10" s="48">
        <f>VLOOKUP(TRIM($C10)&amp;" "&amp;TRIM($B10),'Протокол 7-8'!$B$2:$N$61,J$3+2,FALSE)</f>
        <v>100</v>
      </c>
      <c r="K10" s="48">
        <f>VLOOKUP(TRIM($C10)&amp;" "&amp;TRIM($B10),'Протокол 7-8'!$B$2:$N$61,K$3+2,FALSE)</f>
        <v>100</v>
      </c>
      <c r="L10" s="48">
        <f>VLOOKUP(TRIM($C10)&amp;" "&amp;TRIM($B10),'Протокол 7-8'!$B$2:$N$61,L$3+2,FALSE)</f>
        <v>100</v>
      </c>
      <c r="M10" s="48">
        <f>VLOOKUP(TRIM($C10)&amp;" "&amp;TRIM($B10),'Протокол 7-8'!$B$2:$N$61,M$3+2,FALSE)</f>
        <v>100</v>
      </c>
      <c r="N10" s="48">
        <f>VLOOKUP(TRIM($C10)&amp;" "&amp;TRIM($B10),'Протокол 7-8'!$B$2:$N$61,N$3+2,FALSE)</f>
        <v>0</v>
      </c>
      <c r="O10" s="48">
        <f>VLOOKUP(TRIM($C10)&amp;" "&amp;TRIM($B10),'Протокол 7-8'!$B$2:$N$61,O$3+2,FALSE)</f>
        <v>0</v>
      </c>
      <c r="P10" s="48">
        <f>VLOOKUP(TRIM($C10)&amp;" "&amp;TRIM($B10),'Протокол 7-8'!$B$2:$N$61,P$3+2,FALSE)</f>
        <v>0</v>
      </c>
      <c r="Q10" s="41">
        <f>SUM(J10:P10)</f>
        <v>400</v>
      </c>
      <c r="R10" s="50">
        <f>Q10/500</f>
        <v>0.8</v>
      </c>
      <c r="S10" s="16" t="s">
        <v>213</v>
      </c>
    </row>
    <row r="11" spans="1:19" ht="15.6" x14ac:dyDescent="0.3">
      <c r="A11" s="12">
        <f>ROW(A11)-3</f>
        <v>8</v>
      </c>
      <c r="B11" s="5" t="s">
        <v>123</v>
      </c>
      <c r="C11" s="5" t="s">
        <v>124</v>
      </c>
      <c r="D11" s="5" t="s">
        <v>125</v>
      </c>
      <c r="E11" s="16" t="s">
        <v>49</v>
      </c>
      <c r="F11" s="19">
        <v>39295</v>
      </c>
      <c r="G11" s="14" t="s">
        <v>204</v>
      </c>
      <c r="H11" s="16">
        <v>8</v>
      </c>
      <c r="I11" s="57" t="s">
        <v>350</v>
      </c>
      <c r="J11" s="48">
        <f>VLOOKUP(TRIM($C11)&amp;" "&amp;TRIM($B11),'Протокол 7-8'!$B$2:$N$61,J$3+2,FALSE)</f>
        <v>100</v>
      </c>
      <c r="K11" s="48">
        <f>VLOOKUP(TRIM($C11)&amp;" "&amp;TRIM($B11),'Протокол 7-8'!$B$2:$N$61,K$3+2,FALSE)</f>
        <v>100</v>
      </c>
      <c r="L11" s="48">
        <f>VLOOKUP(TRIM($C11)&amp;" "&amp;TRIM($B11),'Протокол 7-8'!$B$2:$N$61,L$3+2,FALSE)</f>
        <v>100</v>
      </c>
      <c r="M11" s="48">
        <f>VLOOKUP(TRIM($C11)&amp;" "&amp;TRIM($B11),'Протокол 7-8'!$B$2:$N$61,M$3+2,FALSE)</f>
        <v>100</v>
      </c>
      <c r="N11" s="48">
        <f>VLOOKUP(TRIM($C11)&amp;" "&amp;TRIM($B11),'Протокол 7-8'!$B$2:$N$61,N$3+2,FALSE)</f>
        <v>0</v>
      </c>
      <c r="O11" s="48">
        <f>VLOOKUP(TRIM($C11)&amp;" "&amp;TRIM($B11),'Протокол 7-8'!$B$2:$N$61,O$3+2,FALSE)</f>
        <v>0</v>
      </c>
      <c r="P11" s="48">
        <f>VLOOKUP(TRIM($C11)&amp;" "&amp;TRIM($B11),'Протокол 7-8'!$B$2:$N$61,P$3+2,FALSE)</f>
        <v>0</v>
      </c>
      <c r="Q11" s="41">
        <f>SUM(J11:P11)</f>
        <v>400</v>
      </c>
      <c r="R11" s="50">
        <f>Q11/500</f>
        <v>0.8</v>
      </c>
      <c r="S11" s="16" t="s">
        <v>213</v>
      </c>
    </row>
    <row r="12" spans="1:19" ht="15.6" x14ac:dyDescent="0.3">
      <c r="A12" s="12">
        <f>ROW(A12)-3</f>
        <v>9</v>
      </c>
      <c r="B12" s="5" t="s">
        <v>89</v>
      </c>
      <c r="C12" s="5" t="s">
        <v>90</v>
      </c>
      <c r="D12" s="5" t="s">
        <v>91</v>
      </c>
      <c r="E12" s="16" t="s">
        <v>49</v>
      </c>
      <c r="F12" s="18">
        <v>39212</v>
      </c>
      <c r="G12" s="14" t="s">
        <v>204</v>
      </c>
      <c r="H12" s="16">
        <v>8</v>
      </c>
      <c r="I12" s="16"/>
      <c r="J12" s="48">
        <f>VLOOKUP(TRIM($C12)&amp;" "&amp;TRIM($B12),'Протокол 7-8'!$B$2:$N$61,J$3+2,FALSE)</f>
        <v>100</v>
      </c>
      <c r="K12" s="48">
        <f>VLOOKUP(TRIM($C12)&amp;" "&amp;TRIM($B12),'Протокол 7-8'!$B$2:$N$61,K$3+2,FALSE)</f>
        <v>100</v>
      </c>
      <c r="L12" s="48">
        <f>VLOOKUP(TRIM($C12)&amp;" "&amp;TRIM($B12),'Протокол 7-8'!$B$2:$N$61,L$3+2,FALSE)</f>
        <v>80</v>
      </c>
      <c r="M12" s="48">
        <f>VLOOKUP(TRIM($C12)&amp;" "&amp;TRIM($B12),'Протокол 7-8'!$B$2:$N$61,M$3+2,FALSE)</f>
        <v>100</v>
      </c>
      <c r="N12" s="48">
        <f>VLOOKUP(TRIM($C12)&amp;" "&amp;TRIM($B12),'Протокол 7-8'!$B$2:$N$61,N$3+2,FALSE)</f>
        <v>0</v>
      </c>
      <c r="O12" s="48">
        <f>VLOOKUP(TRIM($C12)&amp;" "&amp;TRIM($B12),'Протокол 7-8'!$B$2:$N$61,O$3+2,FALSE)</f>
        <v>0</v>
      </c>
      <c r="P12" s="48">
        <f>VLOOKUP(TRIM($C12)&amp;" "&amp;TRIM($B12),'Протокол 7-8'!$B$2:$N$61,P$3+2,FALSE)</f>
        <v>0</v>
      </c>
      <c r="Q12" s="41">
        <f>SUM(J12:P12)</f>
        <v>380</v>
      </c>
      <c r="R12" s="50">
        <f>Q12/500</f>
        <v>0.76</v>
      </c>
      <c r="S12" s="16" t="s">
        <v>213</v>
      </c>
    </row>
    <row r="13" spans="1:19" ht="15.6" x14ac:dyDescent="0.3">
      <c r="A13" s="12">
        <f>ROW(A13)-3</f>
        <v>10</v>
      </c>
      <c r="B13" s="5" t="s">
        <v>106</v>
      </c>
      <c r="C13" s="5" t="s">
        <v>107</v>
      </c>
      <c r="D13" s="5" t="s">
        <v>88</v>
      </c>
      <c r="E13" s="16" t="s">
        <v>49</v>
      </c>
      <c r="F13" s="18">
        <v>39492</v>
      </c>
      <c r="G13" s="14" t="s">
        <v>204</v>
      </c>
      <c r="H13" s="16">
        <v>8</v>
      </c>
      <c r="I13" s="16"/>
      <c r="J13" s="48">
        <f>VLOOKUP(TRIM($C13)&amp;" "&amp;TRIM($B13),'Протокол 7-8'!$B$2:$N$61,J$3+2,FALSE)</f>
        <v>100</v>
      </c>
      <c r="K13" s="48">
        <f>VLOOKUP(TRIM($C13)&amp;" "&amp;TRIM($B13),'Протокол 7-8'!$B$2:$N$61,K$3+2,FALSE)</f>
        <v>100</v>
      </c>
      <c r="L13" s="48">
        <f>VLOOKUP(TRIM($C13)&amp;" "&amp;TRIM($B13),'Протокол 7-8'!$B$2:$N$61,L$3+2,FALSE)</f>
        <v>80</v>
      </c>
      <c r="M13" s="48">
        <f>VLOOKUP(TRIM($C13)&amp;" "&amp;TRIM($B13),'Протокол 7-8'!$B$2:$N$61,M$3+2,FALSE)</f>
        <v>100</v>
      </c>
      <c r="N13" s="48">
        <f>VLOOKUP(TRIM($C13)&amp;" "&amp;TRIM($B13),'Протокол 7-8'!$B$2:$N$61,N$3+2,FALSE)</f>
        <v>0</v>
      </c>
      <c r="O13" s="48">
        <f>VLOOKUP(TRIM($C13)&amp;" "&amp;TRIM($B13),'Протокол 7-8'!$B$2:$N$61,O$3+2,FALSE)</f>
        <v>0</v>
      </c>
      <c r="P13" s="48">
        <f>VLOOKUP(TRIM($C13)&amp;" "&amp;TRIM($B13),'Протокол 7-8'!$B$2:$N$61,P$3+2,FALSE)</f>
        <v>0</v>
      </c>
      <c r="Q13" s="41">
        <f>SUM(J13:P13)</f>
        <v>380</v>
      </c>
      <c r="R13" s="50">
        <f>Q13/500</f>
        <v>0.76</v>
      </c>
      <c r="S13" s="16" t="s">
        <v>213</v>
      </c>
    </row>
    <row r="14" spans="1:19" ht="15.6" x14ac:dyDescent="0.3">
      <c r="A14" s="12">
        <f>ROW(A14)-3</f>
        <v>11</v>
      </c>
      <c r="B14" s="5" t="s">
        <v>95</v>
      </c>
      <c r="C14" s="5" t="s">
        <v>96</v>
      </c>
      <c r="D14" s="5" t="s">
        <v>97</v>
      </c>
      <c r="E14" s="16" t="s">
        <v>49</v>
      </c>
      <c r="F14" s="18">
        <v>39277</v>
      </c>
      <c r="G14" s="14" t="s">
        <v>204</v>
      </c>
      <c r="H14" s="16">
        <v>8</v>
      </c>
      <c r="I14" s="16"/>
      <c r="J14" s="48">
        <f>VLOOKUP(TRIM($C14)&amp;" "&amp;TRIM($B14),'Протокол 7-8'!$B$2:$N$61,J$3+2,FALSE)</f>
        <v>100</v>
      </c>
      <c r="K14" s="48">
        <f>VLOOKUP(TRIM($C14)&amp;" "&amp;TRIM($B14),'Протокол 7-8'!$B$2:$N$61,K$3+2,FALSE)</f>
        <v>100</v>
      </c>
      <c r="L14" s="48">
        <f>VLOOKUP(TRIM($C14)&amp;" "&amp;TRIM($B14),'Протокол 7-8'!$B$2:$N$61,L$3+2,FALSE)</f>
        <v>80</v>
      </c>
      <c r="M14" s="48">
        <f>VLOOKUP(TRIM($C14)&amp;" "&amp;TRIM($B14),'Протокол 7-8'!$B$2:$N$61,M$3+2,FALSE)</f>
        <v>80</v>
      </c>
      <c r="N14" s="48">
        <f>VLOOKUP(TRIM($C14)&amp;" "&amp;TRIM($B14),'Протокол 7-8'!$B$2:$N$61,N$3+2,FALSE)</f>
        <v>0</v>
      </c>
      <c r="O14" s="48">
        <f>VLOOKUP(TRIM($C14)&amp;" "&amp;TRIM($B14),'Протокол 7-8'!$B$2:$N$61,O$3+2,FALSE)</f>
        <v>0</v>
      </c>
      <c r="P14" s="48">
        <f>VLOOKUP(TRIM($C14)&amp;" "&amp;TRIM($B14),'Протокол 7-8'!$B$2:$N$61,P$3+2,FALSE)</f>
        <v>0</v>
      </c>
      <c r="Q14" s="41">
        <f>SUM(J14:P14)</f>
        <v>360</v>
      </c>
      <c r="R14" s="50">
        <f>Q14/500</f>
        <v>0.72</v>
      </c>
      <c r="S14" s="16" t="s">
        <v>213</v>
      </c>
    </row>
    <row r="15" spans="1:19" ht="15.6" x14ac:dyDescent="0.3">
      <c r="A15" s="12">
        <f>ROW(A15)-3</f>
        <v>12</v>
      </c>
      <c r="B15" s="5" t="s">
        <v>98</v>
      </c>
      <c r="C15" s="5" t="s">
        <v>99</v>
      </c>
      <c r="D15" s="5" t="s">
        <v>100</v>
      </c>
      <c r="E15" s="16" t="s">
        <v>50</v>
      </c>
      <c r="F15" s="18">
        <v>39378</v>
      </c>
      <c r="G15" s="14" t="s">
        <v>204</v>
      </c>
      <c r="H15" s="16">
        <v>8</v>
      </c>
      <c r="I15" s="16"/>
      <c r="J15" s="48">
        <f>VLOOKUP(TRIM($C15)&amp;" "&amp;TRIM($B15),'Протокол 7-8'!$B$2:$N$61,J$3+2,FALSE)</f>
        <v>100</v>
      </c>
      <c r="K15" s="48">
        <f>VLOOKUP(TRIM($C15)&amp;" "&amp;TRIM($B15),'Протокол 7-8'!$B$2:$N$61,K$3+2,FALSE)</f>
        <v>100</v>
      </c>
      <c r="L15" s="48">
        <f>VLOOKUP(TRIM($C15)&amp;" "&amp;TRIM($B15),'Протокол 7-8'!$B$2:$N$61,L$3+2,FALSE)</f>
        <v>80</v>
      </c>
      <c r="M15" s="48">
        <f>VLOOKUP(TRIM($C15)&amp;" "&amp;TRIM($B15),'Протокол 7-8'!$B$2:$N$61,M$3+2,FALSE)</f>
        <v>80</v>
      </c>
      <c r="N15" s="48">
        <f>VLOOKUP(TRIM($C15)&amp;" "&amp;TRIM($B15),'Протокол 7-8'!$B$2:$N$61,N$3+2,FALSE)</f>
        <v>0</v>
      </c>
      <c r="O15" s="48">
        <f>VLOOKUP(TRIM($C15)&amp;" "&amp;TRIM($B15),'Протокол 7-8'!$B$2:$N$61,O$3+2,FALSE)</f>
        <v>0</v>
      </c>
      <c r="P15" s="48">
        <f>VLOOKUP(TRIM($C15)&amp;" "&amp;TRIM($B15),'Протокол 7-8'!$B$2:$N$61,P$3+2,FALSE)</f>
        <v>0</v>
      </c>
      <c r="Q15" s="41">
        <f>SUM(J15:P15)</f>
        <v>360</v>
      </c>
      <c r="R15" s="50">
        <f>Q15/500</f>
        <v>0.72</v>
      </c>
      <c r="S15" s="16" t="s">
        <v>213</v>
      </c>
    </row>
    <row r="16" spans="1:19" ht="15.6" x14ac:dyDescent="0.3">
      <c r="A16" s="12">
        <f>ROW(A16)-3</f>
        <v>13</v>
      </c>
      <c r="B16" s="5" t="s">
        <v>111</v>
      </c>
      <c r="C16" s="5" t="s">
        <v>112</v>
      </c>
      <c r="D16" s="5" t="s">
        <v>113</v>
      </c>
      <c r="E16" s="16" t="s">
        <v>49</v>
      </c>
      <c r="F16" s="18">
        <v>39623</v>
      </c>
      <c r="G16" s="14" t="s">
        <v>204</v>
      </c>
      <c r="H16" s="16">
        <v>8</v>
      </c>
      <c r="I16" s="16"/>
      <c r="J16" s="48">
        <f>VLOOKUP(TRIM($C16)&amp;" "&amp;TRIM($B16),'Протокол 7-8'!$B$2:$N$61,J$3+2,FALSE)</f>
        <v>100</v>
      </c>
      <c r="K16" s="48">
        <f>VLOOKUP(TRIM($C16)&amp;" "&amp;TRIM($B16),'Протокол 7-8'!$B$2:$N$61,K$3+2,FALSE)</f>
        <v>100</v>
      </c>
      <c r="L16" s="48">
        <f>VLOOKUP(TRIM($C16)&amp;" "&amp;TRIM($B16),'Протокол 7-8'!$B$2:$N$61,L$3+2,FALSE)</f>
        <v>60</v>
      </c>
      <c r="M16" s="48">
        <f>VLOOKUP(TRIM($C16)&amp;" "&amp;TRIM($B16),'Протокол 7-8'!$B$2:$N$61,M$3+2,FALSE)</f>
        <v>100</v>
      </c>
      <c r="N16" s="48">
        <f>VLOOKUP(TRIM($C16)&amp;" "&amp;TRIM($B16),'Протокол 7-8'!$B$2:$N$61,N$3+2,FALSE)</f>
        <v>0</v>
      </c>
      <c r="O16" s="48">
        <f>VLOOKUP(TRIM($C16)&amp;" "&amp;TRIM($B16),'Протокол 7-8'!$B$2:$N$61,O$3+2,FALSE)</f>
        <v>0</v>
      </c>
      <c r="P16" s="48">
        <f>VLOOKUP(TRIM($C16)&amp;" "&amp;TRIM($B16),'Протокол 7-8'!$B$2:$N$61,P$3+2,FALSE)</f>
        <v>0</v>
      </c>
      <c r="Q16" s="41">
        <f>SUM(J16:P16)</f>
        <v>360</v>
      </c>
      <c r="R16" s="50">
        <f>Q16/500</f>
        <v>0.72</v>
      </c>
      <c r="S16" s="16" t="s">
        <v>213</v>
      </c>
    </row>
    <row r="17" spans="1:19" ht="15.6" x14ac:dyDescent="0.3">
      <c r="A17" s="12">
        <f>ROW(A17)-3</f>
        <v>14</v>
      </c>
      <c r="B17" s="5" t="s">
        <v>132</v>
      </c>
      <c r="C17" s="5" t="s">
        <v>133</v>
      </c>
      <c r="D17" s="5" t="s">
        <v>134</v>
      </c>
      <c r="E17" s="14" t="s">
        <v>49</v>
      </c>
      <c r="F17" s="19">
        <v>39304</v>
      </c>
      <c r="G17" s="14" t="s">
        <v>199</v>
      </c>
      <c r="H17" s="16">
        <v>8</v>
      </c>
      <c r="I17" s="14"/>
      <c r="J17" s="48">
        <f>VLOOKUP(TRIM($C17)&amp;" "&amp;TRIM($B17),'Протокол 7-8'!$B$2:$N$61,J$3+2,FALSE)</f>
        <v>100</v>
      </c>
      <c r="K17" s="48">
        <f>VLOOKUP(TRIM($C17)&amp;" "&amp;TRIM($B17),'Протокол 7-8'!$B$2:$N$61,K$3+2,FALSE)</f>
        <v>100</v>
      </c>
      <c r="L17" s="48">
        <f>VLOOKUP(TRIM($C17)&amp;" "&amp;TRIM($B17),'Протокол 7-8'!$B$2:$N$61,L$3+2,FALSE)</f>
        <v>80</v>
      </c>
      <c r="M17" s="48">
        <f>VLOOKUP(TRIM($C17)&amp;" "&amp;TRIM($B17),'Протокол 7-8'!$B$2:$N$61,M$3+2,FALSE)</f>
        <v>80</v>
      </c>
      <c r="N17" s="48">
        <f>VLOOKUP(TRIM($C17)&amp;" "&amp;TRIM($B17),'Протокол 7-8'!$B$2:$N$61,N$3+2,FALSE)</f>
        <v>0</v>
      </c>
      <c r="O17" s="48">
        <f>VLOOKUP(TRIM($C17)&amp;" "&amp;TRIM($B17),'Протокол 7-8'!$B$2:$N$61,O$3+2,FALSE)</f>
        <v>0</v>
      </c>
      <c r="P17" s="48">
        <f>VLOOKUP(TRIM($C17)&amp;" "&amp;TRIM($B17),'Протокол 7-8'!$B$2:$N$61,P$3+2,FALSE)</f>
        <v>0</v>
      </c>
      <c r="Q17" s="41">
        <f>SUM(J17:P17)</f>
        <v>360</v>
      </c>
      <c r="R17" s="50">
        <f>Q17/500</f>
        <v>0.72</v>
      </c>
      <c r="S17" s="16" t="s">
        <v>209</v>
      </c>
    </row>
    <row r="18" spans="1:19" ht="15.6" x14ac:dyDescent="0.3">
      <c r="A18" s="12">
        <f>ROW(A18)-3</f>
        <v>15</v>
      </c>
      <c r="B18" s="5" t="s">
        <v>73</v>
      </c>
      <c r="C18" s="5" t="s">
        <v>74</v>
      </c>
      <c r="D18" s="5" t="s">
        <v>75</v>
      </c>
      <c r="E18" s="16" t="s">
        <v>50</v>
      </c>
      <c r="F18" s="18">
        <v>39619</v>
      </c>
      <c r="G18" s="9" t="s">
        <v>173</v>
      </c>
      <c r="H18" s="16">
        <v>8</v>
      </c>
      <c r="I18" s="16"/>
      <c r="J18" s="48">
        <f>VLOOKUP(TRIM($C18)&amp;" "&amp;TRIM($B18),'Протокол 7-8'!$B$2:$N$61,J$3+2,FALSE)</f>
        <v>100</v>
      </c>
      <c r="K18" s="48">
        <f>VLOOKUP(TRIM($C18)&amp;" "&amp;TRIM($B18),'Протокол 7-8'!$B$2:$N$61,K$3+2,FALSE)</f>
        <v>30</v>
      </c>
      <c r="L18" s="48">
        <f>VLOOKUP(TRIM($C18)&amp;" "&amp;TRIM($B18),'Протокол 7-8'!$B$2:$N$61,L$3+2,FALSE)</f>
        <v>100</v>
      </c>
      <c r="M18" s="48">
        <f>VLOOKUP(TRIM($C18)&amp;" "&amp;TRIM($B18),'Протокол 7-8'!$B$2:$N$61,M$3+2,FALSE)</f>
        <v>0</v>
      </c>
      <c r="N18" s="48">
        <f>VLOOKUP(TRIM($C18)&amp;" "&amp;TRIM($B18),'Протокол 7-8'!$B$2:$N$61,N$3+2,FALSE)</f>
        <v>100</v>
      </c>
      <c r="O18" s="48">
        <f>VLOOKUP(TRIM($C18)&amp;" "&amp;TRIM($B18),'Протокол 7-8'!$B$2:$N$61,O$3+2,FALSE)</f>
        <v>0</v>
      </c>
      <c r="P18" s="48">
        <f>VLOOKUP(TRIM($C18)&amp;" "&amp;TRIM($B18),'Протокол 7-8'!$B$2:$N$61,P$3+2,FALSE)</f>
        <v>0</v>
      </c>
      <c r="Q18" s="41">
        <f>SUM(J18:P18)</f>
        <v>330</v>
      </c>
      <c r="R18" s="50">
        <f>Q18/500</f>
        <v>0.66</v>
      </c>
      <c r="S18" s="16" t="s">
        <v>212</v>
      </c>
    </row>
    <row r="19" spans="1:19" ht="15.6" x14ac:dyDescent="0.3">
      <c r="A19" s="12">
        <f>ROW(A19)-3</f>
        <v>16</v>
      </c>
      <c r="B19" s="5" t="s">
        <v>55</v>
      </c>
      <c r="C19" s="5" t="s">
        <v>56</v>
      </c>
      <c r="D19" s="5" t="s">
        <v>57</v>
      </c>
      <c r="E19" s="16" t="s">
        <v>49</v>
      </c>
      <c r="F19" s="18">
        <v>39135</v>
      </c>
      <c r="G19" s="14" t="s">
        <v>193</v>
      </c>
      <c r="H19" s="16">
        <v>8</v>
      </c>
      <c r="I19" s="16"/>
      <c r="J19" s="48">
        <f>VLOOKUP(TRIM($C19)&amp;" "&amp;TRIM($B19),'Протокол 7-8'!$B$2:$N$61,J$3+2,FALSE)</f>
        <v>100</v>
      </c>
      <c r="K19" s="48">
        <f>VLOOKUP(TRIM($C19)&amp;" "&amp;TRIM($B19),'Протокол 7-8'!$B$2:$N$61,K$3+2,FALSE)</f>
        <v>100</v>
      </c>
      <c r="L19" s="48">
        <f>VLOOKUP(TRIM($C19)&amp;" "&amp;TRIM($B19),'Протокол 7-8'!$B$2:$N$61,L$3+2,FALSE)</f>
        <v>100</v>
      </c>
      <c r="M19" s="48">
        <f>VLOOKUP(TRIM($C19)&amp;" "&amp;TRIM($B19),'Протокол 7-8'!$B$2:$N$61,M$3+2,FALSE)</f>
        <v>20</v>
      </c>
      <c r="N19" s="48">
        <f>VLOOKUP(TRIM($C19)&amp;" "&amp;TRIM($B19),'Протокол 7-8'!$B$2:$N$61,N$3+2,FALSE)</f>
        <v>0</v>
      </c>
      <c r="O19" s="48">
        <f>VLOOKUP(TRIM($C19)&amp;" "&amp;TRIM($B19),'Протокол 7-8'!$B$2:$N$61,O$3+2,FALSE)</f>
        <v>0</v>
      </c>
      <c r="P19" s="48">
        <f>VLOOKUP(TRIM($C19)&amp;" "&amp;TRIM($B19),'Протокол 7-8'!$B$2:$N$61,P$3+2,FALSE)</f>
        <v>0</v>
      </c>
      <c r="Q19" s="41">
        <f>SUM(J19:P19)</f>
        <v>320</v>
      </c>
      <c r="R19" s="50">
        <f>Q19/500</f>
        <v>0.64</v>
      </c>
      <c r="S19" s="16" t="s">
        <v>210</v>
      </c>
    </row>
    <row r="20" spans="1:19" ht="15.6" x14ac:dyDescent="0.3">
      <c r="A20" s="12">
        <f>ROW(A20)-3</f>
        <v>17</v>
      </c>
      <c r="B20" s="5" t="s">
        <v>70</v>
      </c>
      <c r="C20" s="5" t="s">
        <v>71</v>
      </c>
      <c r="D20" s="5" t="s">
        <v>72</v>
      </c>
      <c r="E20" s="16" t="s">
        <v>49</v>
      </c>
      <c r="F20" s="18">
        <v>39235</v>
      </c>
      <c r="G20" s="9" t="s">
        <v>173</v>
      </c>
      <c r="H20" s="16">
        <v>8</v>
      </c>
      <c r="I20" s="16"/>
      <c r="J20" s="48">
        <f>VLOOKUP(TRIM($C20)&amp;" "&amp;TRIM($B20),'Протокол 7-8'!$B$2:$N$61,J$3+2,FALSE)</f>
        <v>30</v>
      </c>
      <c r="K20" s="48">
        <f>VLOOKUP(TRIM($C20)&amp;" "&amp;TRIM($B20),'Протокол 7-8'!$B$2:$N$61,K$3+2,FALSE)</f>
        <v>100</v>
      </c>
      <c r="L20" s="48">
        <f>VLOOKUP(TRIM($C20)&amp;" "&amp;TRIM($B20),'Протокол 7-8'!$B$2:$N$61,L$3+2,FALSE)</f>
        <v>100</v>
      </c>
      <c r="M20" s="48">
        <f>VLOOKUP(TRIM($C20)&amp;" "&amp;TRIM($B20),'Протокол 7-8'!$B$2:$N$61,M$3+2,FALSE)</f>
        <v>80</v>
      </c>
      <c r="N20" s="48">
        <f>VLOOKUP(TRIM($C20)&amp;" "&amp;TRIM($B20),'Протокол 7-8'!$B$2:$N$61,N$3+2,FALSE)</f>
        <v>0</v>
      </c>
      <c r="O20" s="48">
        <f>VLOOKUP(TRIM($C20)&amp;" "&amp;TRIM($B20),'Протокол 7-8'!$B$2:$N$61,O$3+2,FALSE)</f>
        <v>0</v>
      </c>
      <c r="P20" s="48">
        <f>VLOOKUP(TRIM($C20)&amp;" "&amp;TRIM($B20),'Протокол 7-8'!$B$2:$N$61,P$3+2,FALSE)</f>
        <v>0</v>
      </c>
      <c r="Q20" s="41">
        <f>SUM(J20:P20)</f>
        <v>310</v>
      </c>
      <c r="R20" s="50">
        <f>Q20/500</f>
        <v>0.62</v>
      </c>
      <c r="S20" s="16" t="s">
        <v>212</v>
      </c>
    </row>
    <row r="21" spans="1:19" ht="15.6" x14ac:dyDescent="0.3">
      <c r="A21" s="12">
        <f>ROW(A21)-3</f>
        <v>18</v>
      </c>
      <c r="B21" s="5" t="s">
        <v>138</v>
      </c>
      <c r="C21" s="5" t="s">
        <v>139</v>
      </c>
      <c r="D21" s="5" t="s">
        <v>140</v>
      </c>
      <c r="E21" s="14" t="s">
        <v>50</v>
      </c>
      <c r="F21" s="18">
        <v>39642</v>
      </c>
      <c r="G21" s="14" t="s">
        <v>193</v>
      </c>
      <c r="H21" s="16"/>
      <c r="I21" s="16"/>
      <c r="J21" s="48">
        <f>VLOOKUP(TRIM($C21)&amp;" "&amp;TRIM($B21),'Протокол 7-8'!$B$2:$N$61,J$3+2,FALSE)</f>
        <v>100</v>
      </c>
      <c r="K21" s="48">
        <f>VLOOKUP(TRIM($C21)&amp;" "&amp;TRIM($B21),'Протокол 7-8'!$B$2:$N$61,K$3+2,FALSE)</f>
        <v>100</v>
      </c>
      <c r="L21" s="48">
        <f>VLOOKUP(TRIM($C21)&amp;" "&amp;TRIM($B21),'Протокол 7-8'!$B$2:$N$61,L$3+2,FALSE)</f>
        <v>80</v>
      </c>
      <c r="M21" s="48">
        <f>VLOOKUP(TRIM($C21)&amp;" "&amp;TRIM($B21),'Протокол 7-8'!$B$2:$N$61,M$3+2,FALSE)</f>
        <v>0</v>
      </c>
      <c r="N21" s="48">
        <f>VLOOKUP(TRIM($C21)&amp;" "&amp;TRIM($B21),'Протокол 7-8'!$B$2:$N$61,N$3+2,FALSE)</f>
        <v>0</v>
      </c>
      <c r="O21" s="48">
        <f>VLOOKUP(TRIM($C21)&amp;" "&amp;TRIM($B21),'Протокол 7-8'!$B$2:$N$61,O$3+2,FALSE)</f>
        <v>0</v>
      </c>
      <c r="P21" s="48">
        <f>VLOOKUP(TRIM($C21)&amp;" "&amp;TRIM($B21),'Протокол 7-8'!$B$2:$N$61,P$3+2,FALSE)</f>
        <v>0</v>
      </c>
      <c r="Q21" s="41">
        <f>SUM(J21:P21)</f>
        <v>280</v>
      </c>
      <c r="R21" s="50">
        <f>Q21/500</f>
        <v>0.56000000000000005</v>
      </c>
      <c r="S21" s="16" t="s">
        <v>215</v>
      </c>
    </row>
    <row r="22" spans="1:19" ht="15.6" x14ac:dyDescent="0.3">
      <c r="A22" s="12">
        <f>ROW(A22)-3</f>
        <v>19</v>
      </c>
      <c r="B22" s="5" t="s">
        <v>92</v>
      </c>
      <c r="C22" s="5" t="s">
        <v>93</v>
      </c>
      <c r="D22" s="5" t="s">
        <v>94</v>
      </c>
      <c r="E22" s="16" t="s">
        <v>50</v>
      </c>
      <c r="F22" s="18">
        <v>39253</v>
      </c>
      <c r="G22" s="14" t="s">
        <v>204</v>
      </c>
      <c r="H22" s="16">
        <v>8</v>
      </c>
      <c r="I22" s="16"/>
      <c r="J22" s="48">
        <f>VLOOKUP(TRIM($C22)&amp;" "&amp;TRIM($B22),'Протокол 7-8'!$B$2:$N$61,J$3+2,FALSE)</f>
        <v>100</v>
      </c>
      <c r="K22" s="48">
        <f>VLOOKUP(TRIM($C22)&amp;" "&amp;TRIM($B22),'Протокол 7-8'!$B$2:$N$61,K$3+2,FALSE)</f>
        <v>60</v>
      </c>
      <c r="L22" s="48">
        <f>VLOOKUP(TRIM($C22)&amp;" "&amp;TRIM($B22),'Протокол 7-8'!$B$2:$N$61,L$3+2,FALSE)</f>
        <v>60</v>
      </c>
      <c r="M22" s="48">
        <f>VLOOKUP(TRIM($C22)&amp;" "&amp;TRIM($B22),'Протокол 7-8'!$B$2:$N$61,M$3+2,FALSE)</f>
        <v>30</v>
      </c>
      <c r="N22" s="48">
        <f>VLOOKUP(TRIM($C22)&amp;" "&amp;TRIM($B22),'Протокол 7-8'!$B$2:$N$61,N$3+2,FALSE)</f>
        <v>0</v>
      </c>
      <c r="O22" s="48">
        <f>VLOOKUP(TRIM($C22)&amp;" "&amp;TRIM($B22),'Протокол 7-8'!$B$2:$N$61,O$3+2,FALSE)</f>
        <v>0</v>
      </c>
      <c r="P22" s="48">
        <f>VLOOKUP(TRIM($C22)&amp;" "&amp;TRIM($B22),'Протокол 7-8'!$B$2:$N$61,P$3+2,FALSE)</f>
        <v>0</v>
      </c>
      <c r="Q22" s="41">
        <f>SUM(J22:P22)</f>
        <v>250</v>
      </c>
      <c r="R22" s="50">
        <f>Q22/500</f>
        <v>0.5</v>
      </c>
      <c r="S22" s="16" t="s">
        <v>213</v>
      </c>
    </row>
    <row r="23" spans="1:19" ht="15.6" x14ac:dyDescent="0.3">
      <c r="A23" s="12">
        <f>ROW(A23)-3</f>
        <v>20</v>
      </c>
      <c r="B23" s="5" t="s">
        <v>117</v>
      </c>
      <c r="C23" s="5" t="s">
        <v>118</v>
      </c>
      <c r="D23" s="5" t="s">
        <v>119</v>
      </c>
      <c r="E23" s="16" t="s">
        <v>49</v>
      </c>
      <c r="F23" s="18">
        <v>39408</v>
      </c>
      <c r="G23" s="14" t="s">
        <v>204</v>
      </c>
      <c r="H23" s="16">
        <v>8</v>
      </c>
      <c r="I23" s="16"/>
      <c r="J23" s="48">
        <f>VLOOKUP(TRIM($C23)&amp;" "&amp;TRIM($B23),'Протокол 7-8'!$B$2:$N$61,J$3+2,FALSE)</f>
        <v>0</v>
      </c>
      <c r="K23" s="48">
        <f>VLOOKUP(TRIM($C23)&amp;" "&amp;TRIM($B23),'Протокол 7-8'!$B$2:$N$61,K$3+2,FALSE)</f>
        <v>80</v>
      </c>
      <c r="L23" s="48">
        <f>VLOOKUP(TRIM($C23)&amp;" "&amp;TRIM($B23),'Протокол 7-8'!$B$2:$N$61,L$3+2,FALSE)</f>
        <v>80</v>
      </c>
      <c r="M23" s="48">
        <f>VLOOKUP(TRIM($C23)&amp;" "&amp;TRIM($B23),'Протокол 7-8'!$B$2:$N$61,M$3+2,FALSE)</f>
        <v>80</v>
      </c>
      <c r="N23" s="48">
        <f>VLOOKUP(TRIM($C23)&amp;" "&amp;TRIM($B23),'Протокол 7-8'!$B$2:$N$61,N$3+2,FALSE)</f>
        <v>0</v>
      </c>
      <c r="O23" s="48">
        <f>VLOOKUP(TRIM($C23)&amp;" "&amp;TRIM($B23),'Протокол 7-8'!$B$2:$N$61,O$3+2,FALSE)</f>
        <v>0</v>
      </c>
      <c r="P23" s="48">
        <f>VLOOKUP(TRIM($C23)&amp;" "&amp;TRIM($B23),'Протокол 7-8'!$B$2:$N$61,P$3+2,FALSE)</f>
        <v>0</v>
      </c>
      <c r="Q23" s="41">
        <f>SUM(J23:P23)</f>
        <v>240</v>
      </c>
      <c r="R23" s="50">
        <f>Q23/500</f>
        <v>0.48</v>
      </c>
      <c r="S23" s="16" t="s">
        <v>213</v>
      </c>
    </row>
    <row r="24" spans="1:19" ht="15.6" x14ac:dyDescent="0.3">
      <c r="A24" s="12">
        <f>ROW(A24)-3</f>
        <v>21</v>
      </c>
      <c r="B24" s="5" t="s">
        <v>51</v>
      </c>
      <c r="C24" s="5" t="s">
        <v>52</v>
      </c>
      <c r="D24" s="5" t="s">
        <v>17</v>
      </c>
      <c r="E24" s="16" t="s">
        <v>50</v>
      </c>
      <c r="F24" s="18">
        <v>37538</v>
      </c>
      <c r="G24" s="14" t="s">
        <v>47</v>
      </c>
      <c r="H24" s="16">
        <v>8</v>
      </c>
      <c r="I24" s="16"/>
      <c r="J24" s="48">
        <f>VLOOKUP(TRIM($C24)&amp;" "&amp;TRIM($B24),'Протокол 7-8'!$B$2:$N$61,J$3+2,FALSE)</f>
        <v>100</v>
      </c>
      <c r="K24" s="48">
        <f>VLOOKUP(TRIM($C24)&amp;" "&amp;TRIM($B24),'Протокол 7-8'!$B$2:$N$61,K$3+2,FALSE)</f>
        <v>50</v>
      </c>
      <c r="L24" s="48">
        <f>VLOOKUP(TRIM($C24)&amp;" "&amp;TRIM($B24),'Протокол 7-8'!$B$2:$N$61,L$3+2,FALSE)</f>
        <v>80</v>
      </c>
      <c r="M24" s="48">
        <f>VLOOKUP(TRIM($C24)&amp;" "&amp;TRIM($B24),'Протокол 7-8'!$B$2:$N$61,M$3+2,FALSE)</f>
        <v>0</v>
      </c>
      <c r="N24" s="48">
        <f>VLOOKUP(TRIM($C24)&amp;" "&amp;TRIM($B24),'Протокол 7-8'!$B$2:$N$61,N$3+2,FALSE)</f>
        <v>0</v>
      </c>
      <c r="O24" s="48">
        <f>VLOOKUP(TRIM($C24)&amp;" "&amp;TRIM($B24),'Протокол 7-8'!$B$2:$N$61,O$3+2,FALSE)</f>
        <v>0</v>
      </c>
      <c r="P24" s="48">
        <f>VLOOKUP(TRIM($C24)&amp;" "&amp;TRIM($B24),'Протокол 7-8'!$B$2:$N$61,P$3+2,FALSE)</f>
        <v>0</v>
      </c>
      <c r="Q24" s="41">
        <f>SUM(J24:P24)</f>
        <v>230</v>
      </c>
      <c r="R24" s="50">
        <f>Q24/500</f>
        <v>0.46</v>
      </c>
      <c r="S24" s="16" t="s">
        <v>221</v>
      </c>
    </row>
    <row r="25" spans="1:19" ht="15.6" x14ac:dyDescent="0.3">
      <c r="A25" s="12">
        <f>ROW(A25)-3</f>
        <v>22</v>
      </c>
      <c r="B25" s="5" t="s">
        <v>58</v>
      </c>
      <c r="C25" s="5" t="s">
        <v>59</v>
      </c>
      <c r="D25" s="5" t="s">
        <v>60</v>
      </c>
      <c r="E25" s="16" t="s">
        <v>50</v>
      </c>
      <c r="F25" s="18">
        <v>39442</v>
      </c>
      <c r="G25" s="14" t="s">
        <v>202</v>
      </c>
      <c r="H25" s="16">
        <v>8</v>
      </c>
      <c r="I25" s="16"/>
      <c r="J25" s="48">
        <f>VLOOKUP(TRIM($C25)&amp;" "&amp;TRIM($B25),'Протокол 7-8'!$B$2:$N$61,J$3+2,FALSE)</f>
        <v>100</v>
      </c>
      <c r="K25" s="48">
        <f>VLOOKUP(TRIM($C25)&amp;" "&amp;TRIM($B25),'Протокол 7-8'!$B$2:$N$61,K$3+2,FALSE)</f>
        <v>30</v>
      </c>
      <c r="L25" s="48">
        <f>VLOOKUP(TRIM($C25)&amp;" "&amp;TRIM($B25),'Протокол 7-8'!$B$2:$N$61,L$3+2,FALSE)</f>
        <v>0</v>
      </c>
      <c r="M25" s="48">
        <f>VLOOKUP(TRIM($C25)&amp;" "&amp;TRIM($B25),'Протокол 7-8'!$B$2:$N$61,M$3+2,FALSE)</f>
        <v>100</v>
      </c>
      <c r="N25" s="48">
        <f>VLOOKUP(TRIM($C25)&amp;" "&amp;TRIM($B25),'Протокол 7-8'!$B$2:$N$61,N$3+2,FALSE)</f>
        <v>0</v>
      </c>
      <c r="O25" s="48">
        <f>VLOOKUP(TRIM($C25)&amp;" "&amp;TRIM($B25),'Протокол 7-8'!$B$2:$N$61,O$3+2,FALSE)</f>
        <v>0</v>
      </c>
      <c r="P25" s="48">
        <f>VLOOKUP(TRIM($C25)&amp;" "&amp;TRIM($B25),'Протокол 7-8'!$B$2:$N$61,P$3+2,FALSE)</f>
        <v>0</v>
      </c>
      <c r="Q25" s="41">
        <f>SUM(J25:P25)</f>
        <v>230</v>
      </c>
      <c r="R25" s="50">
        <f>Q25/500</f>
        <v>0.46</v>
      </c>
      <c r="S25" s="16" t="s">
        <v>220</v>
      </c>
    </row>
    <row r="26" spans="1:19" ht="15.6" x14ac:dyDescent="0.3">
      <c r="A26" s="12">
        <f>ROW(A26)-3</f>
        <v>23</v>
      </c>
      <c r="B26" s="5" t="s">
        <v>61</v>
      </c>
      <c r="C26" s="5" t="s">
        <v>62</v>
      </c>
      <c r="D26" s="5" t="s">
        <v>63</v>
      </c>
      <c r="E26" s="16" t="s">
        <v>49</v>
      </c>
      <c r="F26" s="18">
        <v>39744</v>
      </c>
      <c r="G26" s="14" t="s">
        <v>203</v>
      </c>
      <c r="H26" s="16">
        <v>8</v>
      </c>
      <c r="I26" s="16"/>
      <c r="J26" s="48">
        <f>VLOOKUP(TRIM($C26)&amp;" "&amp;TRIM($B26),'Протокол 7-8'!$B$2:$N$61,J$3+2,FALSE)</f>
        <v>0</v>
      </c>
      <c r="K26" s="48">
        <f>VLOOKUP(TRIM($C26)&amp;" "&amp;TRIM($B26),'Протокол 7-8'!$B$2:$N$61,K$3+2,FALSE)</f>
        <v>100</v>
      </c>
      <c r="L26" s="48">
        <f>VLOOKUP(TRIM($C26)&amp;" "&amp;TRIM($B26),'Протокол 7-8'!$B$2:$N$61,L$3+2,FALSE)</f>
        <v>100</v>
      </c>
      <c r="M26" s="48">
        <f>VLOOKUP(TRIM($C26)&amp;" "&amp;TRIM($B26),'Протокол 7-8'!$B$2:$N$61,M$3+2,FALSE)</f>
        <v>0</v>
      </c>
      <c r="N26" s="48">
        <f>VLOOKUP(TRIM($C26)&amp;" "&amp;TRIM($B26),'Протокол 7-8'!$B$2:$N$61,N$3+2,FALSE)</f>
        <v>0</v>
      </c>
      <c r="O26" s="48">
        <f>VLOOKUP(TRIM($C26)&amp;" "&amp;TRIM($B26),'Протокол 7-8'!$B$2:$N$61,O$3+2,FALSE)</f>
        <v>0</v>
      </c>
      <c r="P26" s="48">
        <f>VLOOKUP(TRIM($C26)&amp;" "&amp;TRIM($B26),'Протокол 7-8'!$B$2:$N$61,P$3+2,FALSE)</f>
        <v>0</v>
      </c>
      <c r="Q26" s="41">
        <f>SUM(J26:P26)</f>
        <v>200</v>
      </c>
      <c r="R26" s="50">
        <f>Q26/500</f>
        <v>0.4</v>
      </c>
      <c r="S26" s="16" t="s">
        <v>208</v>
      </c>
    </row>
    <row r="27" spans="1:19" ht="15.6" x14ac:dyDescent="0.3">
      <c r="A27" s="12">
        <f>ROW(A27)-3</f>
        <v>24</v>
      </c>
      <c r="B27" s="5" t="s">
        <v>77</v>
      </c>
      <c r="C27" s="5" t="s">
        <v>78</v>
      </c>
      <c r="D27" s="5" t="s">
        <v>79</v>
      </c>
      <c r="E27" s="16" t="s">
        <v>49</v>
      </c>
      <c r="F27" s="18">
        <v>39404</v>
      </c>
      <c r="G27" s="14" t="s">
        <v>204</v>
      </c>
      <c r="H27" s="16">
        <v>8</v>
      </c>
      <c r="I27" s="16"/>
      <c r="J27" s="48">
        <f>VLOOKUP(TRIM($C27)&amp;" "&amp;TRIM($B27),'Протокол 7-8'!$B$2:$N$61,J$3+2,FALSE)</f>
        <v>0</v>
      </c>
      <c r="K27" s="48">
        <f>VLOOKUP(TRIM($C27)&amp;" "&amp;TRIM($B27),'Протокол 7-8'!$B$2:$N$61,K$3+2,FALSE)</f>
        <v>30</v>
      </c>
      <c r="L27" s="48">
        <f>VLOOKUP(TRIM($C27)&amp;" "&amp;TRIM($B27),'Протокол 7-8'!$B$2:$N$61,L$3+2,FALSE)</f>
        <v>80</v>
      </c>
      <c r="M27" s="48">
        <f>VLOOKUP(TRIM($C27)&amp;" "&amp;TRIM($B27),'Протокол 7-8'!$B$2:$N$61,M$3+2,FALSE)</f>
        <v>80</v>
      </c>
      <c r="N27" s="48">
        <f>VLOOKUP(TRIM($C27)&amp;" "&amp;TRIM($B27),'Протокол 7-8'!$B$2:$N$61,N$3+2,FALSE)</f>
        <v>0</v>
      </c>
      <c r="O27" s="48">
        <f>VLOOKUP(TRIM($C27)&amp;" "&amp;TRIM($B27),'Протокол 7-8'!$B$2:$N$61,O$3+2,FALSE)</f>
        <v>0</v>
      </c>
      <c r="P27" s="48">
        <f>VLOOKUP(TRIM($C27)&amp;" "&amp;TRIM($B27),'Протокол 7-8'!$B$2:$N$61,P$3+2,FALSE)</f>
        <v>0</v>
      </c>
      <c r="Q27" s="41">
        <f>SUM(J27:P27)</f>
        <v>190</v>
      </c>
      <c r="R27" s="50">
        <f>Q27/500</f>
        <v>0.38</v>
      </c>
      <c r="S27" s="16" t="s">
        <v>213</v>
      </c>
    </row>
    <row r="28" spans="1:19" ht="15.6" x14ac:dyDescent="0.3">
      <c r="A28" s="12">
        <f>ROW(A28)-3</f>
        <v>25</v>
      </c>
      <c r="B28" s="5" t="s">
        <v>87</v>
      </c>
      <c r="C28" s="5" t="s">
        <v>56</v>
      </c>
      <c r="D28" s="5" t="s">
        <v>88</v>
      </c>
      <c r="E28" s="16" t="s">
        <v>49</v>
      </c>
      <c r="F28" s="18">
        <v>39421</v>
      </c>
      <c r="G28" s="14" t="s">
        <v>204</v>
      </c>
      <c r="H28" s="16">
        <v>8</v>
      </c>
      <c r="I28" s="16"/>
      <c r="J28" s="48">
        <f>VLOOKUP(TRIM($C28)&amp;" "&amp;TRIM($B28),'Протокол 7-8'!$B$2:$N$61,J$3+2,FALSE)</f>
        <v>0</v>
      </c>
      <c r="K28" s="48">
        <f>VLOOKUP(TRIM($C28)&amp;" "&amp;TRIM($B28),'Протокол 7-8'!$B$2:$N$61,K$3+2,FALSE)</f>
        <v>100</v>
      </c>
      <c r="L28" s="48">
        <f>VLOOKUP(TRIM($C28)&amp;" "&amp;TRIM($B28),'Протокол 7-8'!$B$2:$N$61,L$3+2,FALSE)</f>
        <v>60</v>
      </c>
      <c r="M28" s="48">
        <f>VLOOKUP(TRIM($C28)&amp;" "&amp;TRIM($B28),'Протокол 7-8'!$B$2:$N$61,M$3+2,FALSE)</f>
        <v>30</v>
      </c>
      <c r="N28" s="48">
        <f>VLOOKUP(TRIM($C28)&amp;" "&amp;TRIM($B28),'Протокол 7-8'!$B$2:$N$61,N$3+2,FALSE)</f>
        <v>0</v>
      </c>
      <c r="O28" s="48">
        <f>VLOOKUP(TRIM($C28)&amp;" "&amp;TRIM($B28),'Протокол 7-8'!$B$2:$N$61,O$3+2,FALSE)</f>
        <v>0</v>
      </c>
      <c r="P28" s="48">
        <f>VLOOKUP(TRIM($C28)&amp;" "&amp;TRIM($B28),'Протокол 7-8'!$B$2:$N$61,P$3+2,FALSE)</f>
        <v>0</v>
      </c>
      <c r="Q28" s="41">
        <f>SUM(J28:P28)</f>
        <v>190</v>
      </c>
      <c r="R28" s="50">
        <f>Q28/500</f>
        <v>0.38</v>
      </c>
      <c r="S28" s="16" t="s">
        <v>213</v>
      </c>
    </row>
    <row r="29" spans="1:19" ht="15.6" x14ac:dyDescent="0.3">
      <c r="A29" s="12">
        <f>ROW(A29)-3</f>
        <v>26</v>
      </c>
      <c r="B29" s="5" t="s">
        <v>80</v>
      </c>
      <c r="C29" s="5" t="s">
        <v>81</v>
      </c>
      <c r="D29" s="5" t="s">
        <v>82</v>
      </c>
      <c r="E29" s="16" t="s">
        <v>49</v>
      </c>
      <c r="F29" s="18">
        <v>39352</v>
      </c>
      <c r="G29" s="14" t="s">
        <v>204</v>
      </c>
      <c r="H29" s="16">
        <v>8</v>
      </c>
      <c r="I29" s="16"/>
      <c r="J29" s="48">
        <f>VLOOKUP(TRIM($C29)&amp;" "&amp;TRIM($B29),'Протокол 7-8'!$B$2:$N$61,J$3+2,FALSE)</f>
        <v>0</v>
      </c>
      <c r="K29" s="48">
        <f>VLOOKUP(TRIM($C29)&amp;" "&amp;TRIM($B29),'Протокол 7-8'!$B$2:$N$61,K$3+2,FALSE)</f>
        <v>30</v>
      </c>
      <c r="L29" s="48">
        <f>VLOOKUP(TRIM($C29)&amp;" "&amp;TRIM($B29),'Протокол 7-8'!$B$2:$N$61,L$3+2,FALSE)</f>
        <v>60</v>
      </c>
      <c r="M29" s="48">
        <f>VLOOKUP(TRIM($C29)&amp;" "&amp;TRIM($B29),'Протокол 7-8'!$B$2:$N$61,M$3+2,FALSE)</f>
        <v>80</v>
      </c>
      <c r="N29" s="48">
        <f>VLOOKUP(TRIM($C29)&amp;" "&amp;TRIM($B29),'Протокол 7-8'!$B$2:$N$61,N$3+2,FALSE)</f>
        <v>0</v>
      </c>
      <c r="O29" s="48">
        <f>VLOOKUP(TRIM($C29)&amp;" "&amp;TRIM($B29),'Протокол 7-8'!$B$2:$N$61,O$3+2,FALSE)</f>
        <v>0</v>
      </c>
      <c r="P29" s="48">
        <f>VLOOKUP(TRIM($C29)&amp;" "&amp;TRIM($B29),'Протокол 7-8'!$B$2:$N$61,P$3+2,FALSE)</f>
        <v>0</v>
      </c>
      <c r="Q29" s="41">
        <f>SUM(J29:P29)</f>
        <v>170</v>
      </c>
      <c r="R29" s="50">
        <f>Q29/500</f>
        <v>0.34</v>
      </c>
      <c r="S29" s="16" t="s">
        <v>213</v>
      </c>
    </row>
    <row r="30" spans="1:19" ht="15.6" x14ac:dyDescent="0.3">
      <c r="A30" s="12">
        <f>ROW(A30)-3</f>
        <v>27</v>
      </c>
      <c r="B30" s="5" t="s">
        <v>85</v>
      </c>
      <c r="C30" s="5" t="s">
        <v>86</v>
      </c>
      <c r="D30" s="5" t="s">
        <v>20</v>
      </c>
      <c r="E30" s="16" t="s">
        <v>49</v>
      </c>
      <c r="F30" s="18">
        <v>39286</v>
      </c>
      <c r="G30" s="14" t="s">
        <v>204</v>
      </c>
      <c r="H30" s="16">
        <v>8</v>
      </c>
      <c r="I30" s="16"/>
      <c r="J30" s="48">
        <f>VLOOKUP(TRIM($C30)&amp;" "&amp;TRIM($B30),'Протокол 7-8'!$B$2:$N$61,J$3+2,FALSE)</f>
        <v>0</v>
      </c>
      <c r="K30" s="48">
        <f>VLOOKUP(TRIM($C30)&amp;" "&amp;TRIM($B30),'Протокол 7-8'!$B$2:$N$61,K$3+2,FALSE)</f>
        <v>30</v>
      </c>
      <c r="L30" s="48">
        <f>VLOOKUP(TRIM($C30)&amp;" "&amp;TRIM($B30),'Протокол 7-8'!$B$2:$N$61,L$3+2,FALSE)</f>
        <v>0</v>
      </c>
      <c r="M30" s="48">
        <f>VLOOKUP(TRIM($C30)&amp;" "&amp;TRIM($B30),'Протокол 7-8'!$B$2:$N$61,M$3+2,FALSE)</f>
        <v>100</v>
      </c>
      <c r="N30" s="48">
        <f>VLOOKUP(TRIM($C30)&amp;" "&amp;TRIM($B30),'Протокол 7-8'!$B$2:$N$61,N$3+2,FALSE)</f>
        <v>0</v>
      </c>
      <c r="O30" s="48">
        <f>VLOOKUP(TRIM($C30)&amp;" "&amp;TRIM($B30),'Протокол 7-8'!$B$2:$N$61,O$3+2,FALSE)</f>
        <v>0</v>
      </c>
      <c r="P30" s="48">
        <f>VLOOKUP(TRIM($C30)&amp;" "&amp;TRIM($B30),'Протокол 7-8'!$B$2:$N$61,P$3+2,FALSE)</f>
        <v>0</v>
      </c>
      <c r="Q30" s="41">
        <f>SUM(J30:P30)</f>
        <v>130</v>
      </c>
      <c r="R30" s="50">
        <f>Q30/500</f>
        <v>0.26</v>
      </c>
      <c r="S30" s="16" t="s">
        <v>213</v>
      </c>
    </row>
    <row r="31" spans="1:19" ht="15.6" x14ac:dyDescent="0.3">
      <c r="A31" s="12">
        <f>ROW(A31)-3</f>
        <v>28</v>
      </c>
      <c r="B31" s="5" t="s">
        <v>103</v>
      </c>
      <c r="C31" s="5" t="s">
        <v>104</v>
      </c>
      <c r="D31" s="5" t="s">
        <v>105</v>
      </c>
      <c r="E31" s="16" t="s">
        <v>50</v>
      </c>
      <c r="F31" s="18">
        <v>39503</v>
      </c>
      <c r="G31" s="14" t="s">
        <v>204</v>
      </c>
      <c r="H31" s="16">
        <v>8</v>
      </c>
      <c r="I31" s="16"/>
      <c r="J31" s="48">
        <f>VLOOKUP(TRIM($C31)&amp;" "&amp;TRIM($B31),'Протокол 7-8'!$B$2:$N$61,J$3+2,FALSE)</f>
        <v>30</v>
      </c>
      <c r="K31" s="48">
        <f>VLOOKUP(TRIM($C31)&amp;" "&amp;TRIM($B31),'Протокол 7-8'!$B$2:$N$61,K$3+2,FALSE)</f>
        <v>30</v>
      </c>
      <c r="L31" s="48">
        <f>VLOOKUP(TRIM($C31)&amp;" "&amp;TRIM($B31),'Протокол 7-8'!$B$2:$N$61,L$3+2,FALSE)</f>
        <v>60</v>
      </c>
      <c r="M31" s="48">
        <f>VLOOKUP(TRIM($C31)&amp;" "&amp;TRIM($B31),'Протокол 7-8'!$B$2:$N$61,M$3+2,FALSE)</f>
        <v>0</v>
      </c>
      <c r="N31" s="48">
        <f>VLOOKUP(TRIM($C31)&amp;" "&amp;TRIM($B31),'Протокол 7-8'!$B$2:$N$61,N$3+2,FALSE)</f>
        <v>0</v>
      </c>
      <c r="O31" s="48">
        <f>VLOOKUP(TRIM($C31)&amp;" "&amp;TRIM($B31),'Протокол 7-8'!$B$2:$N$61,O$3+2,FALSE)</f>
        <v>0</v>
      </c>
      <c r="P31" s="48">
        <f>VLOOKUP(TRIM($C31)&amp;" "&amp;TRIM($B31),'Протокол 7-8'!$B$2:$N$61,P$3+2,FALSE)</f>
        <v>0</v>
      </c>
      <c r="Q31" s="41">
        <f>SUM(J31:P31)</f>
        <v>120</v>
      </c>
      <c r="R31" s="50">
        <f>Q31/500</f>
        <v>0.24</v>
      </c>
      <c r="S31" s="16" t="s">
        <v>213</v>
      </c>
    </row>
    <row r="32" spans="1:19" ht="15.6" x14ac:dyDescent="0.3">
      <c r="A32" s="12">
        <f>ROW(A32)-3</f>
        <v>29</v>
      </c>
      <c r="B32" s="5" t="s">
        <v>64</v>
      </c>
      <c r="C32" s="5" t="s">
        <v>65</v>
      </c>
      <c r="D32" s="5" t="s">
        <v>66</v>
      </c>
      <c r="E32" s="16" t="s">
        <v>50</v>
      </c>
      <c r="F32" s="18">
        <v>39151</v>
      </c>
      <c r="G32" s="14" t="s">
        <v>201</v>
      </c>
      <c r="H32" s="16">
        <v>8</v>
      </c>
      <c r="I32" s="16"/>
      <c r="J32" s="48">
        <f>VLOOKUP(TRIM($C32)&amp;" "&amp;TRIM($B32),'Протокол 7-8'!$B$2:$N$61,J$3+2,FALSE)</f>
        <v>0</v>
      </c>
      <c r="K32" s="48">
        <f>VLOOKUP(TRIM($C32)&amp;" "&amp;TRIM($B32),'Протокол 7-8'!$B$2:$N$61,K$3+2,FALSE)</f>
        <v>30</v>
      </c>
      <c r="L32" s="48">
        <f>VLOOKUP(TRIM($C32)&amp;" "&amp;TRIM($B32),'Протокол 7-8'!$B$2:$N$61,L$3+2,FALSE)</f>
        <v>0</v>
      </c>
      <c r="M32" s="48">
        <f>VLOOKUP(TRIM($C32)&amp;" "&amp;TRIM($B32),'Протокол 7-8'!$B$2:$N$61,M$3+2,FALSE)</f>
        <v>80</v>
      </c>
      <c r="N32" s="48">
        <f>VLOOKUP(TRIM($C32)&amp;" "&amp;TRIM($B32),'Протокол 7-8'!$B$2:$N$61,N$3+2,FALSE)</f>
        <v>0</v>
      </c>
      <c r="O32" s="48">
        <f>VLOOKUP(TRIM($C32)&amp;" "&amp;TRIM($B32),'Протокол 7-8'!$B$2:$N$61,O$3+2,FALSE)</f>
        <v>0</v>
      </c>
      <c r="P32" s="48">
        <f>VLOOKUP(TRIM($C32)&amp;" "&amp;TRIM($B32),'Протокол 7-8'!$B$2:$N$61,P$3+2,FALSE)</f>
        <v>0</v>
      </c>
      <c r="Q32" s="41">
        <f>SUM(J32:P32)</f>
        <v>110</v>
      </c>
      <c r="R32" s="50">
        <f>Q32/500</f>
        <v>0.22</v>
      </c>
      <c r="S32" s="16" t="s">
        <v>205</v>
      </c>
    </row>
    <row r="33" spans="1:19" ht="15.6" x14ac:dyDescent="0.3">
      <c r="A33" s="12">
        <f>ROW(A33)-3</f>
        <v>30</v>
      </c>
      <c r="B33" s="5" t="s">
        <v>83</v>
      </c>
      <c r="C33" s="5" t="s">
        <v>84</v>
      </c>
      <c r="D33" s="5" t="s">
        <v>72</v>
      </c>
      <c r="E33" s="16" t="s">
        <v>49</v>
      </c>
      <c r="F33" s="18">
        <v>39337</v>
      </c>
      <c r="G33" s="14" t="s">
        <v>204</v>
      </c>
      <c r="H33" s="16">
        <v>8</v>
      </c>
      <c r="I33" s="16"/>
      <c r="J33" s="48">
        <f>VLOOKUP(TRIM($C33)&amp;" "&amp;TRIM($B33),'Протокол 7-8'!$B$2:$N$61,J$3+2,FALSE)</f>
        <v>0</v>
      </c>
      <c r="K33" s="48">
        <f>VLOOKUP(TRIM($C33)&amp;" "&amp;TRIM($B33),'Протокол 7-8'!$B$2:$N$61,K$3+2,FALSE)</f>
        <v>30</v>
      </c>
      <c r="L33" s="48">
        <f>VLOOKUP(TRIM($C33)&amp;" "&amp;TRIM($B33),'Протокол 7-8'!$B$2:$N$61,L$3+2,FALSE)</f>
        <v>0</v>
      </c>
      <c r="M33" s="48">
        <f>VLOOKUP(TRIM($C33)&amp;" "&amp;TRIM($B33),'Протокол 7-8'!$B$2:$N$61,M$3+2,FALSE)</f>
        <v>80</v>
      </c>
      <c r="N33" s="48">
        <f>VLOOKUP(TRIM($C33)&amp;" "&amp;TRIM($B33),'Протокол 7-8'!$B$2:$N$61,N$3+2,FALSE)</f>
        <v>0</v>
      </c>
      <c r="O33" s="48">
        <f>VLOOKUP(TRIM($C33)&amp;" "&amp;TRIM($B33),'Протокол 7-8'!$B$2:$N$61,O$3+2,FALSE)</f>
        <v>0</v>
      </c>
      <c r="P33" s="48">
        <f>VLOOKUP(TRIM($C33)&amp;" "&amp;TRIM($B33),'Протокол 7-8'!$B$2:$N$61,P$3+2,FALSE)</f>
        <v>0</v>
      </c>
      <c r="Q33" s="41">
        <f>SUM(J33:P33)</f>
        <v>110</v>
      </c>
      <c r="R33" s="50">
        <f>Q33/500</f>
        <v>0.22</v>
      </c>
      <c r="S33" s="16" t="s">
        <v>213</v>
      </c>
    </row>
    <row r="34" spans="1:19" ht="15.6" x14ac:dyDescent="0.3">
      <c r="A34" s="12">
        <f>ROW(A34)-3</f>
        <v>31</v>
      </c>
      <c r="B34" s="5" t="s">
        <v>135</v>
      </c>
      <c r="C34" s="5" t="s">
        <v>136</v>
      </c>
      <c r="D34" s="5" t="s">
        <v>137</v>
      </c>
      <c r="E34" s="14" t="s">
        <v>50</v>
      </c>
      <c r="F34" s="19">
        <v>39156</v>
      </c>
      <c r="G34" s="14" t="s">
        <v>199</v>
      </c>
      <c r="H34" s="16">
        <v>8</v>
      </c>
      <c r="I34" s="14"/>
      <c r="J34" s="48">
        <f>VLOOKUP(TRIM($C34)&amp;" "&amp;TRIM($B34),'Протокол 7-8'!$B$2:$N$61,J$3+2,FALSE)</f>
        <v>0</v>
      </c>
      <c r="K34" s="48">
        <f>VLOOKUP(TRIM($C34)&amp;" "&amp;TRIM($B34),'Протокол 7-8'!$B$2:$N$61,K$3+2,FALSE)</f>
        <v>0</v>
      </c>
      <c r="L34" s="48">
        <f>VLOOKUP(TRIM($C34)&amp;" "&amp;TRIM($B34),'Протокол 7-8'!$B$2:$N$61,L$3+2,FALSE)</f>
        <v>60</v>
      </c>
      <c r="M34" s="48">
        <f>VLOOKUP(TRIM($C34)&amp;" "&amp;TRIM($B34),'Протокол 7-8'!$B$2:$N$61,M$3+2,FALSE)</f>
        <v>0</v>
      </c>
      <c r="N34" s="48">
        <f>VLOOKUP(TRIM($C34)&amp;" "&amp;TRIM($B34),'Протокол 7-8'!$B$2:$N$61,N$3+2,FALSE)</f>
        <v>0</v>
      </c>
      <c r="O34" s="48">
        <f>VLOOKUP(TRIM($C34)&amp;" "&amp;TRIM($B34),'Протокол 7-8'!$B$2:$N$61,O$3+2,FALSE)</f>
        <v>0</v>
      </c>
      <c r="P34" s="48">
        <f>VLOOKUP(TRIM($C34)&amp;" "&amp;TRIM($B34),'Протокол 7-8'!$B$2:$N$61,P$3+2,FALSE)</f>
        <v>0</v>
      </c>
      <c r="Q34" s="41">
        <f>SUM(J34:P34)</f>
        <v>60</v>
      </c>
      <c r="R34" s="50">
        <f>Q34/500</f>
        <v>0.12</v>
      </c>
      <c r="S34" s="16" t="s">
        <v>209</v>
      </c>
    </row>
    <row r="35" spans="1:19" ht="15.6" x14ac:dyDescent="0.3">
      <c r="A35" s="12">
        <f>ROW(A35)-3</f>
        <v>32</v>
      </c>
      <c r="B35" s="5" t="s">
        <v>129</v>
      </c>
      <c r="C35" s="5" t="s">
        <v>130</v>
      </c>
      <c r="D35" s="5" t="s">
        <v>131</v>
      </c>
      <c r="E35" s="16" t="s">
        <v>49</v>
      </c>
      <c r="F35" s="54">
        <v>39347</v>
      </c>
      <c r="G35" s="14" t="s">
        <v>197</v>
      </c>
      <c r="H35" s="12">
        <v>8</v>
      </c>
      <c r="I35" s="15"/>
      <c r="J35" s="48">
        <f>VLOOKUP(TRIM($C35)&amp;" "&amp;TRIM($B35),'Протокол 7-8'!$B$2:$N$61,J$3+2,FALSE)</f>
        <v>0</v>
      </c>
      <c r="K35" s="48">
        <f>VLOOKUP(TRIM($C35)&amp;" "&amp;TRIM($B35),'Протокол 7-8'!$B$2:$N$61,K$3+2,FALSE)</f>
        <v>0</v>
      </c>
      <c r="L35" s="48">
        <f>VLOOKUP(TRIM($C35)&amp;" "&amp;TRIM($B35),'Протокол 7-8'!$B$2:$N$61,L$3+2,FALSE)</f>
        <v>20</v>
      </c>
      <c r="M35" s="48">
        <f>VLOOKUP(TRIM($C35)&amp;" "&amp;TRIM($B35),'Протокол 7-8'!$B$2:$N$61,M$3+2,FALSE)</f>
        <v>30</v>
      </c>
      <c r="N35" s="48">
        <f>VLOOKUP(TRIM($C35)&amp;" "&amp;TRIM($B35),'Протокол 7-8'!$B$2:$N$61,N$3+2,FALSE)</f>
        <v>0</v>
      </c>
      <c r="O35" s="48">
        <f>VLOOKUP(TRIM($C35)&amp;" "&amp;TRIM($B35),'Протокол 7-8'!$B$2:$N$61,O$3+2,FALSE)</f>
        <v>0</v>
      </c>
      <c r="P35" s="48">
        <f>VLOOKUP(TRIM($C35)&amp;" "&amp;TRIM($B35),'Протокол 7-8'!$B$2:$N$61,P$3+2,FALSE)</f>
        <v>0</v>
      </c>
      <c r="Q35" s="41">
        <f>SUM(J35:P35)</f>
        <v>50</v>
      </c>
      <c r="R35" s="50">
        <f>Q35/500</f>
        <v>0.1</v>
      </c>
      <c r="S35" s="16" t="s">
        <v>214</v>
      </c>
    </row>
    <row r="36" spans="1:19" ht="15.6" x14ac:dyDescent="0.3">
      <c r="A36" s="12">
        <f>ROW(A36)-3</f>
        <v>33</v>
      </c>
      <c r="B36" s="5" t="s">
        <v>141</v>
      </c>
      <c r="C36" s="5" t="s">
        <v>142</v>
      </c>
      <c r="D36" s="5" t="s">
        <v>143</v>
      </c>
      <c r="E36" s="12" t="s">
        <v>49</v>
      </c>
      <c r="F36" s="13">
        <v>39305</v>
      </c>
      <c r="G36" s="14" t="s">
        <v>193</v>
      </c>
      <c r="H36" s="12"/>
      <c r="I36" s="12"/>
      <c r="J36" s="48">
        <f>VLOOKUP(TRIM($C36)&amp;" "&amp;TRIM($B36),'Протокол 7-8'!$B$2:$N$61,J$3+2,FALSE)</f>
        <v>0</v>
      </c>
      <c r="K36" s="48">
        <f>VLOOKUP(TRIM($C36)&amp;" "&amp;TRIM($B36),'Протокол 7-8'!$B$2:$N$61,K$3+2,FALSE)</f>
        <v>0</v>
      </c>
      <c r="L36" s="48">
        <f>VLOOKUP(TRIM($C36)&amp;" "&amp;TRIM($B36),'Протокол 7-8'!$B$2:$N$61,L$3+2,FALSE)</f>
        <v>0</v>
      </c>
      <c r="M36" s="48">
        <f>VLOOKUP(TRIM($C36)&amp;" "&amp;TRIM($B36),'Протокол 7-8'!$B$2:$N$61,M$3+2,FALSE)</f>
        <v>0</v>
      </c>
      <c r="N36" s="48">
        <f>VLOOKUP(TRIM($C36)&amp;" "&amp;TRIM($B36),'Протокол 7-8'!$B$2:$N$61,N$3+2,FALSE)</f>
        <v>0</v>
      </c>
      <c r="O36" s="48">
        <f>VLOOKUP(TRIM($C36)&amp;" "&amp;TRIM($B36),'Протокол 7-8'!$B$2:$N$61,O$3+2,FALSE)</f>
        <v>0</v>
      </c>
      <c r="P36" s="48">
        <f>VLOOKUP(TRIM($C36)&amp;" "&amp;TRIM($B36),'Протокол 7-8'!$B$2:$N$61,P$3+2,FALSE)</f>
        <v>0</v>
      </c>
      <c r="Q36" s="41">
        <f>SUM(J36:P36)</f>
        <v>0</v>
      </c>
      <c r="R36" s="50">
        <f>Q36/500</f>
        <v>0</v>
      </c>
      <c r="S36" s="16" t="s">
        <v>215</v>
      </c>
    </row>
    <row r="37" spans="1:19" ht="15.6" x14ac:dyDescent="0.3">
      <c r="A37" s="20"/>
    </row>
    <row r="38" spans="1:19" ht="15.6" x14ac:dyDescent="0.3">
      <c r="A38" s="20"/>
    </row>
  </sheetData>
  <sortState xmlns:xlrd2="http://schemas.microsoft.com/office/spreadsheetml/2017/richdata2" ref="A4:S36">
    <sortCondition descending="1" ref="Q4:Q36"/>
  </sortState>
  <mergeCells count="13">
    <mergeCell ref="S1:S3"/>
    <mergeCell ref="G1:G3"/>
    <mergeCell ref="H1:H3"/>
    <mergeCell ref="I1:I3"/>
    <mergeCell ref="Q1:Q3"/>
    <mergeCell ref="R1:R3"/>
    <mergeCell ref="J1:P2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"/>
  <sheetViews>
    <sheetView topLeftCell="F1" workbookViewId="0">
      <selection activeCell="J4" sqref="J4:P4"/>
    </sheetView>
  </sheetViews>
  <sheetFormatPr defaultRowHeight="14.4" x14ac:dyDescent="0.3"/>
  <cols>
    <col min="1" max="1" width="6" customWidth="1"/>
    <col min="2" max="2" width="19.44140625" customWidth="1"/>
    <col min="3" max="3" width="21.44140625" customWidth="1"/>
    <col min="4" max="4" width="25" customWidth="1"/>
    <col min="6" max="6" width="19" customWidth="1"/>
    <col min="7" max="7" width="70.33203125" customWidth="1"/>
    <col min="8" max="8" width="8.88671875" style="60"/>
    <col min="9" max="9" width="17.44140625" bestFit="1" customWidth="1"/>
    <col min="17" max="17" width="30.6640625" customWidth="1"/>
  </cols>
  <sheetData>
    <row r="1" spans="1:17" ht="15.6" customHeigh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9" t="s">
        <v>7</v>
      </c>
      <c r="I1" s="25" t="s">
        <v>8</v>
      </c>
      <c r="J1" s="35" t="s">
        <v>10</v>
      </c>
      <c r="K1" s="36"/>
      <c r="L1" s="36"/>
      <c r="M1" s="36"/>
      <c r="N1" s="37"/>
      <c r="O1" s="28" t="s">
        <v>11</v>
      </c>
      <c r="P1" s="30" t="s">
        <v>12</v>
      </c>
      <c r="Q1" s="26" t="s">
        <v>9</v>
      </c>
    </row>
    <row r="2" spans="1:17" ht="15.6" customHeight="1" x14ac:dyDescent="0.3">
      <c r="A2" s="25"/>
      <c r="B2" s="25"/>
      <c r="C2" s="25"/>
      <c r="D2" s="25"/>
      <c r="E2" s="25"/>
      <c r="F2" s="25"/>
      <c r="G2" s="25"/>
      <c r="H2" s="29"/>
      <c r="I2" s="25"/>
      <c r="J2" s="38"/>
      <c r="K2" s="39"/>
      <c r="L2" s="39"/>
      <c r="M2" s="39"/>
      <c r="N2" s="40"/>
      <c r="O2" s="26"/>
      <c r="P2" s="31"/>
      <c r="Q2" s="26"/>
    </row>
    <row r="3" spans="1:17" ht="15.6" x14ac:dyDescent="0.3">
      <c r="A3" s="25"/>
      <c r="B3" s="25"/>
      <c r="C3" s="25"/>
      <c r="D3" s="25"/>
      <c r="E3" s="25"/>
      <c r="F3" s="25"/>
      <c r="G3" s="25"/>
      <c r="H3" s="29"/>
      <c r="I3" s="25"/>
      <c r="J3" s="4">
        <v>1</v>
      </c>
      <c r="K3" s="4">
        <v>2</v>
      </c>
      <c r="L3" s="4">
        <v>3</v>
      </c>
      <c r="M3" s="4">
        <v>4</v>
      </c>
      <c r="N3" s="4">
        <v>5</v>
      </c>
      <c r="O3" s="26"/>
      <c r="P3" s="31"/>
      <c r="Q3" s="26"/>
    </row>
    <row r="4" spans="1:17" ht="15" customHeight="1" x14ac:dyDescent="0.3">
      <c r="A4" s="12">
        <f>ROW(A4)-3</f>
        <v>1</v>
      </c>
      <c r="B4" s="5" t="s">
        <v>159</v>
      </c>
      <c r="C4" s="5" t="s">
        <v>160</v>
      </c>
      <c r="D4" s="5" t="s">
        <v>161</v>
      </c>
      <c r="E4" s="12" t="s">
        <v>49</v>
      </c>
      <c r="F4" s="13">
        <v>39101</v>
      </c>
      <c r="G4" s="14" t="s">
        <v>173</v>
      </c>
      <c r="H4" s="24">
        <v>9</v>
      </c>
      <c r="I4" s="12" t="s">
        <v>349</v>
      </c>
      <c r="J4" s="48">
        <f>VLOOKUP(TRIM($C4)&amp;" "&amp;TRIM($B4),'Протокол 9-11'!$A$1:$G$24,J$3+1,FALSE)</f>
        <v>100</v>
      </c>
      <c r="K4" s="48">
        <f>VLOOKUP(TRIM($C4)&amp;" "&amp;TRIM($B4),'Протокол 9-11'!$A$1:$G$24,K$3+1,FALSE)</f>
        <v>100</v>
      </c>
      <c r="L4" s="48">
        <f>VLOOKUP(TRIM($C4)&amp;" "&amp;TRIM($B4),'Протокол 9-11'!$A$1:$G$24,L$3+1,FALSE)</f>
        <v>100</v>
      </c>
      <c r="M4" s="48">
        <f>VLOOKUP(TRIM($C4)&amp;" "&amp;TRIM($B4),'Протокол 9-11'!$A$1:$G$24,M$3+1,FALSE)</f>
        <v>100</v>
      </c>
      <c r="N4" s="48">
        <f>VLOOKUP(TRIM($C4)&amp;" "&amp;TRIM($B4),'Протокол 9-11'!$A$1:$G$24,N$3+1,FALSE)</f>
        <v>100</v>
      </c>
      <c r="O4" s="41">
        <f>SUM(J4:N4)</f>
        <v>500</v>
      </c>
      <c r="P4" s="50">
        <f>O4/500</f>
        <v>1</v>
      </c>
      <c r="Q4" s="12" t="s">
        <v>211</v>
      </c>
    </row>
    <row r="5" spans="1:17" ht="15" customHeight="1" x14ac:dyDescent="0.3">
      <c r="A5" s="12">
        <f>ROW(A5)-3</f>
        <v>2</v>
      </c>
      <c r="B5" s="5" t="s">
        <v>153</v>
      </c>
      <c r="C5" s="5" t="s">
        <v>154</v>
      </c>
      <c r="D5" s="5" t="s">
        <v>155</v>
      </c>
      <c r="E5" s="12" t="s">
        <v>49</v>
      </c>
      <c r="F5" s="13">
        <v>38936</v>
      </c>
      <c r="G5" s="14" t="s">
        <v>173</v>
      </c>
      <c r="H5" s="24">
        <v>9</v>
      </c>
      <c r="I5" s="12" t="s">
        <v>350</v>
      </c>
      <c r="J5" s="48">
        <f>VLOOKUP(TRIM($C5)&amp;" "&amp;TRIM($B5),'Протокол 9-11'!$A$1:$G$24,J$3+1,FALSE)</f>
        <v>100</v>
      </c>
      <c r="K5" s="48">
        <f>VLOOKUP(TRIM($C5)&amp;" "&amp;TRIM($B5),'Протокол 9-11'!$A$1:$G$24,K$3+1,FALSE)</f>
        <v>100</v>
      </c>
      <c r="L5" s="48">
        <f>VLOOKUP(TRIM($C5)&amp;" "&amp;TRIM($B5),'Протокол 9-11'!$A$1:$G$24,L$3+1,FALSE)</f>
        <v>100</v>
      </c>
      <c r="M5" s="48">
        <f>VLOOKUP(TRIM($C5)&amp;" "&amp;TRIM($B5),'Протокол 9-11'!$A$1:$G$24,M$3+1,FALSE)</f>
        <v>100</v>
      </c>
      <c r="N5" s="48">
        <f>VLOOKUP(TRIM($C5)&amp;" "&amp;TRIM($B5),'Протокол 9-11'!$A$1:$G$24,N$3+1,FALSE)</f>
        <v>90</v>
      </c>
      <c r="O5" s="41">
        <f>SUM(J5:N5)</f>
        <v>490</v>
      </c>
      <c r="P5" s="50">
        <f>O5/500</f>
        <v>0.98</v>
      </c>
      <c r="Q5" s="12" t="s">
        <v>211</v>
      </c>
    </row>
    <row r="6" spans="1:17" ht="15" customHeight="1" x14ac:dyDescent="0.3">
      <c r="A6" s="12">
        <f>ROW(A6)-3</f>
        <v>3</v>
      </c>
      <c r="B6" s="5" t="s">
        <v>162</v>
      </c>
      <c r="C6" s="5" t="s">
        <v>163</v>
      </c>
      <c r="D6" s="5" t="s">
        <v>97</v>
      </c>
      <c r="E6" s="12" t="s">
        <v>49</v>
      </c>
      <c r="F6" s="13">
        <v>38904</v>
      </c>
      <c r="G6" s="14" t="s">
        <v>173</v>
      </c>
      <c r="H6" s="24">
        <v>9</v>
      </c>
      <c r="I6" s="12" t="s">
        <v>350</v>
      </c>
      <c r="J6" s="48">
        <f>VLOOKUP(TRIM($C6)&amp;" "&amp;TRIM($B6),'Протокол 9-11'!$A$1:$G$24,J$3+1,FALSE)</f>
        <v>100</v>
      </c>
      <c r="K6" s="48">
        <f>VLOOKUP(TRIM($C6)&amp;" "&amp;TRIM($B6),'Протокол 9-11'!$A$1:$G$24,K$3+1,FALSE)</f>
        <v>100</v>
      </c>
      <c r="L6" s="48">
        <f>VLOOKUP(TRIM($C6)&amp;" "&amp;TRIM($B6),'Протокол 9-11'!$A$1:$G$24,L$3+1,FALSE)</f>
        <v>100</v>
      </c>
      <c r="M6" s="48">
        <f>VLOOKUP(TRIM($C6)&amp;" "&amp;TRIM($B6),'Протокол 9-11'!$A$1:$G$24,M$3+1,FALSE)</f>
        <v>100</v>
      </c>
      <c r="N6" s="48">
        <f>VLOOKUP(TRIM($C6)&amp;" "&amp;TRIM($B6),'Протокол 9-11'!$A$1:$G$24,N$3+1,FALSE)</f>
        <v>60</v>
      </c>
      <c r="O6" s="41">
        <f>SUM(J6:N6)</f>
        <v>460</v>
      </c>
      <c r="P6" s="50">
        <f>O6/500</f>
        <v>0.92</v>
      </c>
      <c r="Q6" s="16" t="s">
        <v>211</v>
      </c>
    </row>
    <row r="7" spans="1:17" ht="15" customHeight="1" x14ac:dyDescent="0.3">
      <c r="A7" s="12">
        <f>ROW(A7)-3</f>
        <v>4</v>
      </c>
      <c r="B7" s="5" t="s">
        <v>151</v>
      </c>
      <c r="C7" s="5" t="s">
        <v>152</v>
      </c>
      <c r="D7" s="5" t="s">
        <v>30</v>
      </c>
      <c r="E7" s="12" t="s">
        <v>50</v>
      </c>
      <c r="F7" s="13">
        <v>38875</v>
      </c>
      <c r="G7" s="14" t="s">
        <v>173</v>
      </c>
      <c r="H7" s="24">
        <v>9</v>
      </c>
      <c r="I7" s="12" t="s">
        <v>350</v>
      </c>
      <c r="J7" s="48">
        <f>VLOOKUP(TRIM($C7)&amp;" "&amp;TRIM($B7),'Протокол 9-11'!$A$1:$G$24,J$3+1,FALSE)</f>
        <v>0</v>
      </c>
      <c r="K7" s="48">
        <f>VLOOKUP(TRIM($C7)&amp;" "&amp;TRIM($B7),'Протокол 9-11'!$A$1:$G$24,K$3+1,FALSE)</f>
        <v>100</v>
      </c>
      <c r="L7" s="48">
        <f>VLOOKUP(TRIM($C7)&amp;" "&amp;TRIM($B7),'Протокол 9-11'!$A$1:$G$24,L$3+1,FALSE)</f>
        <v>100</v>
      </c>
      <c r="M7" s="48">
        <f>VLOOKUP(TRIM($C7)&amp;" "&amp;TRIM($B7),'Протокол 9-11'!$A$1:$G$24,M$3+1,FALSE)</f>
        <v>0</v>
      </c>
      <c r="N7" s="48">
        <f>VLOOKUP(TRIM($C7)&amp;" "&amp;TRIM($B7),'Протокол 9-11'!$A$1:$G$24,N$3+1,FALSE)</f>
        <v>60</v>
      </c>
      <c r="O7" s="41">
        <f>SUM(J7:N7)</f>
        <v>260</v>
      </c>
      <c r="P7" s="50">
        <f>O7/500</f>
        <v>0.52</v>
      </c>
      <c r="Q7" s="16" t="s">
        <v>211</v>
      </c>
    </row>
    <row r="8" spans="1:17" ht="15" customHeight="1" x14ac:dyDescent="0.3">
      <c r="A8" s="12">
        <f>ROW(A8)-3</f>
        <v>5</v>
      </c>
      <c r="B8" s="5" t="s">
        <v>156</v>
      </c>
      <c r="C8" s="5" t="s">
        <v>157</v>
      </c>
      <c r="D8" s="5" t="s">
        <v>158</v>
      </c>
      <c r="E8" s="12" t="s">
        <v>49</v>
      </c>
      <c r="F8" s="13">
        <v>39169</v>
      </c>
      <c r="G8" s="14" t="s">
        <v>173</v>
      </c>
      <c r="H8" s="24">
        <v>9</v>
      </c>
      <c r="I8" s="12" t="s">
        <v>350</v>
      </c>
      <c r="J8" s="48">
        <f>VLOOKUP(TRIM($C8)&amp;" "&amp;TRIM($B8),'Протокол 9-11'!$A$1:$G$24,J$3+1,FALSE)</f>
        <v>0</v>
      </c>
      <c r="K8" s="48">
        <f>VLOOKUP(TRIM($C8)&amp;" "&amp;TRIM($B8),'Протокол 9-11'!$A$1:$G$24,K$3+1,FALSE)</f>
        <v>60</v>
      </c>
      <c r="L8" s="48">
        <f>VLOOKUP(TRIM($C8)&amp;" "&amp;TRIM($B8),'Протокол 9-11'!$A$1:$G$24,L$3+1,FALSE)</f>
        <v>100</v>
      </c>
      <c r="M8" s="48">
        <f>VLOOKUP(TRIM($C8)&amp;" "&amp;TRIM($B8),'Протокол 9-11'!$A$1:$G$24,M$3+1,FALSE)</f>
        <v>0</v>
      </c>
      <c r="N8" s="48">
        <f>VLOOKUP(TRIM($C8)&amp;" "&amp;TRIM($B8),'Протокол 9-11'!$A$1:$G$24,N$3+1,FALSE)</f>
        <v>90</v>
      </c>
      <c r="O8" s="41">
        <f>SUM(J8:N8)</f>
        <v>250</v>
      </c>
      <c r="P8" s="50">
        <f>O8/500</f>
        <v>0.5</v>
      </c>
      <c r="Q8" s="16" t="s">
        <v>211</v>
      </c>
    </row>
    <row r="9" spans="1:17" ht="15" customHeight="1" x14ac:dyDescent="0.3">
      <c r="A9" s="12">
        <f>ROW(A9)-3</f>
        <v>6</v>
      </c>
      <c r="B9" s="5" t="s">
        <v>149</v>
      </c>
      <c r="C9" s="5" t="s">
        <v>150</v>
      </c>
      <c r="D9" s="5" t="s">
        <v>57</v>
      </c>
      <c r="E9" s="12" t="s">
        <v>49</v>
      </c>
      <c r="F9" s="13">
        <v>39185</v>
      </c>
      <c r="G9" s="14" t="s">
        <v>173</v>
      </c>
      <c r="H9" s="24">
        <v>9</v>
      </c>
      <c r="I9" s="12"/>
      <c r="J9" s="48">
        <f>VLOOKUP(TRIM($C9)&amp;" "&amp;TRIM($B9),'Протокол 9-11'!$A$1:$G$24,J$3+1,FALSE)</f>
        <v>0</v>
      </c>
      <c r="K9" s="48">
        <f>VLOOKUP(TRIM($C9)&amp;" "&amp;TRIM($B9),'Протокол 9-11'!$A$1:$G$24,K$3+1,FALSE)</f>
        <v>60</v>
      </c>
      <c r="L9" s="48">
        <f>VLOOKUP(TRIM($C9)&amp;" "&amp;TRIM($B9),'Протокол 9-11'!$A$1:$G$24,L$3+1,FALSE)</f>
        <v>100</v>
      </c>
      <c r="M9" s="48">
        <f>VLOOKUP(TRIM($C9)&amp;" "&amp;TRIM($B9),'Протокол 9-11'!$A$1:$G$24,M$3+1,FALSE)</f>
        <v>0</v>
      </c>
      <c r="N9" s="48">
        <f>VLOOKUP(TRIM($C9)&amp;" "&amp;TRIM($B9),'Протокол 9-11'!$A$1:$G$24,N$3+1,FALSE)</f>
        <v>0</v>
      </c>
      <c r="O9" s="41">
        <f>SUM(J9:N9)</f>
        <v>160</v>
      </c>
      <c r="P9" s="50">
        <f>O9/500</f>
        <v>0.32</v>
      </c>
      <c r="Q9" s="16" t="s">
        <v>211</v>
      </c>
    </row>
    <row r="10" spans="1:17" ht="15" customHeight="1" x14ac:dyDescent="0.3">
      <c r="A10" s="12">
        <f>ROW(A10)-3</f>
        <v>7</v>
      </c>
      <c r="B10" s="5" t="s">
        <v>144</v>
      </c>
      <c r="C10" s="5" t="s">
        <v>145</v>
      </c>
      <c r="D10" s="5" t="s">
        <v>219</v>
      </c>
      <c r="E10" s="12" t="s">
        <v>49</v>
      </c>
      <c r="F10" s="12"/>
      <c r="G10" s="14" t="s">
        <v>195</v>
      </c>
      <c r="H10" s="24">
        <v>9</v>
      </c>
      <c r="I10" s="12"/>
      <c r="J10" s="48">
        <f>VLOOKUP(TRIM($C10)&amp;" "&amp;TRIM($B10),'Протокол 9-11'!$A$1:$G$24,J$3+1,FALSE)</f>
        <v>0</v>
      </c>
      <c r="K10" s="48">
        <f>VLOOKUP(TRIM($C10)&amp;" "&amp;TRIM($B10),'Протокол 9-11'!$A$1:$G$24,K$3+1,FALSE)</f>
        <v>0</v>
      </c>
      <c r="L10" s="48">
        <f>VLOOKUP(TRIM($C10)&amp;" "&amp;TRIM($B10),'Протокол 9-11'!$A$1:$G$24,L$3+1,FALSE)</f>
        <v>0</v>
      </c>
      <c r="M10" s="48">
        <f>VLOOKUP(TRIM($C10)&amp;" "&amp;TRIM($B10),'Протокол 9-11'!$A$1:$G$24,M$3+1,FALSE)</f>
        <v>0</v>
      </c>
      <c r="N10" s="48">
        <f>VLOOKUP(TRIM($C10)&amp;" "&amp;TRIM($B10),'Протокол 9-11'!$A$1:$G$24,N$3+1,FALSE)</f>
        <v>0</v>
      </c>
      <c r="O10" s="41">
        <f>SUM(J10:N10)</f>
        <v>0</v>
      </c>
      <c r="P10" s="50">
        <f>O10/500</f>
        <v>0</v>
      </c>
      <c r="Q10" s="16"/>
    </row>
    <row r="11" spans="1:17" ht="15" customHeight="1" x14ac:dyDescent="0.3">
      <c r="A11" s="12">
        <f>ROW(A11)-3</f>
        <v>8</v>
      </c>
      <c r="B11" s="5" t="s">
        <v>146</v>
      </c>
      <c r="C11" s="5" t="s">
        <v>147</v>
      </c>
      <c r="D11" s="5" t="s">
        <v>148</v>
      </c>
      <c r="E11" s="12" t="s">
        <v>50</v>
      </c>
      <c r="F11" s="12"/>
      <c r="G11" s="14" t="s">
        <v>195</v>
      </c>
      <c r="H11" s="24">
        <v>9</v>
      </c>
      <c r="I11" s="12"/>
      <c r="J11" s="48">
        <f>VLOOKUP(TRIM($C11)&amp;" "&amp;TRIM($B11),'Протокол 9-11'!$A$1:$G$24,J$3+1,FALSE)</f>
        <v>0</v>
      </c>
      <c r="K11" s="48">
        <f>VLOOKUP(TRIM($C11)&amp;" "&amp;TRIM($B11),'Протокол 9-11'!$A$1:$G$24,K$3+1,FALSE)</f>
        <v>0</v>
      </c>
      <c r="L11" s="48">
        <f>VLOOKUP(TRIM($C11)&amp;" "&amp;TRIM($B11),'Протокол 9-11'!$A$1:$G$24,L$3+1,FALSE)</f>
        <v>0</v>
      </c>
      <c r="M11" s="48">
        <f>VLOOKUP(TRIM($C11)&amp;" "&amp;TRIM($B11),'Протокол 9-11'!$A$1:$G$24,M$3+1,FALSE)</f>
        <v>0</v>
      </c>
      <c r="N11" s="48">
        <f>VLOOKUP(TRIM($C11)&amp;" "&amp;TRIM($B11),'Протокол 9-11'!$A$1:$G$24,N$3+1,FALSE)</f>
        <v>0</v>
      </c>
      <c r="O11" s="41">
        <f>SUM(J11:N11)</f>
        <v>0</v>
      </c>
      <c r="P11" s="50">
        <f>O11/500</f>
        <v>0</v>
      </c>
      <c r="Q11" s="16"/>
    </row>
    <row r="12" spans="1:17" ht="15" customHeight="1" x14ac:dyDescent="0.3">
      <c r="A12" s="12">
        <f>ROW(A12)-3</f>
        <v>9</v>
      </c>
      <c r="B12" s="5" t="s">
        <v>164</v>
      </c>
      <c r="C12" s="5" t="s">
        <v>165</v>
      </c>
      <c r="D12" s="5" t="s">
        <v>166</v>
      </c>
      <c r="E12" s="12" t="s">
        <v>49</v>
      </c>
      <c r="F12" s="13">
        <v>38988</v>
      </c>
      <c r="G12" s="14" t="s">
        <v>204</v>
      </c>
      <c r="H12" s="24">
        <v>9</v>
      </c>
      <c r="I12" s="12"/>
      <c r="J12" s="48">
        <f>VLOOKUP(TRIM($C12)&amp;" "&amp;TRIM($B12),'Протокол 9-11'!$A$1:$G$24,J$3+1,FALSE)</f>
        <v>0</v>
      </c>
      <c r="K12" s="48">
        <f>VLOOKUP(TRIM($C12)&amp;" "&amp;TRIM($B12),'Протокол 9-11'!$A$1:$G$24,K$3+1,FALSE)</f>
        <v>0</v>
      </c>
      <c r="L12" s="48">
        <f>VLOOKUP(TRIM($C12)&amp;" "&amp;TRIM($B12),'Протокол 9-11'!$A$1:$G$24,L$3+1,FALSE)</f>
        <v>0</v>
      </c>
      <c r="M12" s="48">
        <f>VLOOKUP(TRIM($C12)&amp;" "&amp;TRIM($B12),'Протокол 9-11'!$A$1:$G$24,M$3+1,FALSE)</f>
        <v>0</v>
      </c>
      <c r="N12" s="48">
        <f>VLOOKUP(TRIM($C12)&amp;" "&amp;TRIM($B12),'Протокол 9-11'!$A$1:$G$24,N$3+1,FALSE)</f>
        <v>0</v>
      </c>
      <c r="O12" s="41">
        <f>SUM(J12:N12)</f>
        <v>0</v>
      </c>
      <c r="P12" s="50">
        <f>O12/500</f>
        <v>0</v>
      </c>
      <c r="Q12" s="12" t="s">
        <v>216</v>
      </c>
    </row>
    <row r="13" spans="1:17" ht="15" customHeight="1" x14ac:dyDescent="0.3">
      <c r="A13" s="12">
        <f>ROW(A13)-3</f>
        <v>10</v>
      </c>
      <c r="B13" s="5" t="s">
        <v>167</v>
      </c>
      <c r="C13" s="5" t="s">
        <v>168</v>
      </c>
      <c r="D13" s="5" t="s">
        <v>169</v>
      </c>
      <c r="E13" s="12" t="s">
        <v>49</v>
      </c>
      <c r="F13" s="13">
        <v>39107</v>
      </c>
      <c r="G13" s="14" t="s">
        <v>204</v>
      </c>
      <c r="H13" s="24">
        <v>9</v>
      </c>
      <c r="I13" s="12"/>
      <c r="J13" s="48">
        <f>VLOOKUP(TRIM($C13)&amp;" "&amp;TRIM($B13),'Протокол 9-11'!$A$1:$G$24,J$3+1,FALSE)</f>
        <v>0</v>
      </c>
      <c r="K13" s="48">
        <f>VLOOKUP(TRIM($C13)&amp;" "&amp;TRIM($B13),'Протокол 9-11'!$A$1:$G$24,K$3+1,FALSE)</f>
        <v>0</v>
      </c>
      <c r="L13" s="48">
        <f>VLOOKUP(TRIM($C13)&amp;" "&amp;TRIM($B13),'Протокол 9-11'!$A$1:$G$24,L$3+1,FALSE)</f>
        <v>0</v>
      </c>
      <c r="M13" s="48">
        <f>VLOOKUP(TRIM($C13)&amp;" "&amp;TRIM($B13),'Протокол 9-11'!$A$1:$G$24,M$3+1,FALSE)</f>
        <v>0</v>
      </c>
      <c r="N13" s="48">
        <f>VLOOKUP(TRIM($C13)&amp;" "&amp;TRIM($B13),'Протокол 9-11'!$A$1:$G$24,N$3+1,FALSE)</f>
        <v>0</v>
      </c>
      <c r="O13" s="41">
        <f>SUM(J13:N13)</f>
        <v>0</v>
      </c>
      <c r="P13" s="50">
        <f>O13/500</f>
        <v>0</v>
      </c>
      <c r="Q13" s="12" t="s">
        <v>216</v>
      </c>
    </row>
    <row r="14" spans="1:17" ht="15" customHeight="1" x14ac:dyDescent="0.3">
      <c r="A14" s="12">
        <f>ROW(A14)-3</f>
        <v>11</v>
      </c>
      <c r="B14" s="5" t="s">
        <v>170</v>
      </c>
      <c r="C14" s="5" t="s">
        <v>171</v>
      </c>
      <c r="D14" s="5" t="s">
        <v>172</v>
      </c>
      <c r="E14" s="12" t="s">
        <v>49</v>
      </c>
      <c r="F14" s="13">
        <v>38915</v>
      </c>
      <c r="G14" s="14" t="s">
        <v>199</v>
      </c>
      <c r="H14" s="24">
        <v>9</v>
      </c>
      <c r="I14" s="12"/>
      <c r="J14" s="48">
        <f>VLOOKUP(TRIM($C14)&amp;" "&amp;TRIM($B14),'Протокол 9-11'!$A$1:$G$24,J$3+1,FALSE)</f>
        <v>0</v>
      </c>
      <c r="K14" s="48">
        <f>VLOOKUP(TRIM($C14)&amp;" "&amp;TRIM($B14),'Протокол 9-11'!$A$1:$G$24,K$3+1,FALSE)</f>
        <v>0</v>
      </c>
      <c r="L14" s="48">
        <f>VLOOKUP(TRIM($C14)&amp;" "&amp;TRIM($B14),'Протокол 9-11'!$A$1:$G$24,L$3+1,FALSE)</f>
        <v>0</v>
      </c>
      <c r="M14" s="48">
        <f>VLOOKUP(TRIM($C14)&amp;" "&amp;TRIM($B14),'Протокол 9-11'!$A$1:$G$24,M$3+1,FALSE)</f>
        <v>0</v>
      </c>
      <c r="N14" s="48">
        <f>VLOOKUP(TRIM($C14)&amp;" "&amp;TRIM($B14),'Протокол 9-11'!$A$1:$G$24,N$3+1,FALSE)</f>
        <v>0</v>
      </c>
      <c r="O14" s="41">
        <f>SUM(J14:N14)</f>
        <v>0</v>
      </c>
      <c r="P14" s="50">
        <f>O14/500</f>
        <v>0</v>
      </c>
      <c r="Q14" s="14" t="s">
        <v>209</v>
      </c>
    </row>
    <row r="15" spans="1:17" x14ac:dyDescent="0.3">
      <c r="B15" s="23"/>
      <c r="C15" s="23"/>
      <c r="D15" s="23"/>
      <c r="E15" s="23"/>
      <c r="F15" s="23"/>
      <c r="G15" s="23"/>
    </row>
  </sheetData>
  <sortState xmlns:xlrd2="http://schemas.microsoft.com/office/spreadsheetml/2017/richdata2" ref="A4:U14">
    <sortCondition descending="1" ref="O4:O14"/>
  </sortState>
  <mergeCells count="13">
    <mergeCell ref="Q1:Q3"/>
    <mergeCell ref="G1:G3"/>
    <mergeCell ref="H1:H3"/>
    <mergeCell ref="I1:I3"/>
    <mergeCell ref="O1:O3"/>
    <mergeCell ref="P1:P3"/>
    <mergeCell ref="J1:N2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topLeftCell="F1" workbookViewId="0">
      <selection activeCell="J4" sqref="J4:P4"/>
    </sheetView>
  </sheetViews>
  <sheetFormatPr defaultRowHeight="14.4" x14ac:dyDescent="0.3"/>
  <cols>
    <col min="2" max="2" width="20.44140625" customWidth="1"/>
    <col min="3" max="3" width="20.6640625" customWidth="1"/>
    <col min="4" max="4" width="29" customWidth="1"/>
    <col min="6" max="6" width="19.109375" customWidth="1"/>
    <col min="7" max="7" width="77.33203125" customWidth="1"/>
    <col min="9" max="9" width="15" customWidth="1"/>
    <col min="17" max="17" width="35.88671875" customWidth="1"/>
  </cols>
  <sheetData>
    <row r="1" spans="1:17" ht="15.6" customHeigh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35" t="s">
        <v>10</v>
      </c>
      <c r="K1" s="36"/>
      <c r="L1" s="36"/>
      <c r="M1" s="36"/>
      <c r="N1" s="37"/>
      <c r="O1" s="28" t="s">
        <v>11</v>
      </c>
      <c r="P1" s="30" t="s">
        <v>12</v>
      </c>
      <c r="Q1" s="26" t="s">
        <v>9</v>
      </c>
    </row>
    <row r="2" spans="1:17" ht="15.6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38"/>
      <c r="K2" s="39"/>
      <c r="L2" s="39"/>
      <c r="M2" s="39"/>
      <c r="N2" s="40"/>
      <c r="O2" s="26"/>
      <c r="P2" s="31"/>
      <c r="Q2" s="26"/>
    </row>
    <row r="3" spans="1:17" ht="15.6" x14ac:dyDescent="0.3">
      <c r="A3" s="25"/>
      <c r="B3" s="25"/>
      <c r="C3" s="25"/>
      <c r="D3" s="25"/>
      <c r="E3" s="25"/>
      <c r="F3" s="25"/>
      <c r="G3" s="25"/>
      <c r="H3" s="25"/>
      <c r="I3" s="25"/>
      <c r="J3" s="4">
        <v>1</v>
      </c>
      <c r="K3" s="4">
        <v>2</v>
      </c>
      <c r="L3" s="4">
        <v>3</v>
      </c>
      <c r="M3" s="4">
        <v>4</v>
      </c>
      <c r="N3" s="4">
        <v>5</v>
      </c>
      <c r="O3" s="26"/>
      <c r="P3" s="31"/>
      <c r="Q3" s="26"/>
    </row>
    <row r="4" spans="1:17" ht="15.6" x14ac:dyDescent="0.3">
      <c r="A4" s="12">
        <f>ROW(A4)-3</f>
        <v>1</v>
      </c>
      <c r="B4" s="5" t="s">
        <v>180</v>
      </c>
      <c r="C4" s="5" t="s">
        <v>86</v>
      </c>
      <c r="D4" s="5" t="s">
        <v>172</v>
      </c>
      <c r="E4" s="12" t="s">
        <v>49</v>
      </c>
      <c r="F4" s="13">
        <v>38666</v>
      </c>
      <c r="G4" s="14" t="s">
        <v>173</v>
      </c>
      <c r="H4" s="12"/>
      <c r="I4" s="12" t="s">
        <v>349</v>
      </c>
      <c r="J4" s="48">
        <f>VLOOKUP(TRIM($C4)&amp;" "&amp;TRIM($B4),'Протокол 9-11'!$A$1:$G$24,J$3+1,FALSE)</f>
        <v>100</v>
      </c>
      <c r="K4" s="48">
        <f>VLOOKUP(TRIM($C4)&amp;" "&amp;TRIM($B4),'Протокол 9-11'!$A$1:$G$24,K$3+1,FALSE)</f>
        <v>100</v>
      </c>
      <c r="L4" s="48">
        <f>VLOOKUP(TRIM($C4)&amp;" "&amp;TRIM($B4),'Протокол 9-11'!$A$1:$G$24,L$3+1,FALSE)</f>
        <v>100</v>
      </c>
      <c r="M4" s="48">
        <f>VLOOKUP(TRIM($C4)&amp;" "&amp;TRIM($B4),'Протокол 9-11'!$A$1:$G$24,M$3+1,FALSE)</f>
        <v>0</v>
      </c>
      <c r="N4" s="48">
        <f>VLOOKUP(TRIM($C4)&amp;" "&amp;TRIM($B4),'Протокол 9-11'!$A$1:$G$24,N$3+1,FALSE)</f>
        <v>0</v>
      </c>
      <c r="O4" s="41">
        <f>SUM(J4:N4)</f>
        <v>300</v>
      </c>
      <c r="P4" s="50">
        <f>O4/500</f>
        <v>0.6</v>
      </c>
      <c r="Q4" s="12" t="s">
        <v>211</v>
      </c>
    </row>
    <row r="5" spans="1:17" ht="15.6" x14ac:dyDescent="0.3">
      <c r="A5" s="12">
        <f>ROW(A5)-3</f>
        <v>2</v>
      </c>
      <c r="B5" s="5" t="s">
        <v>175</v>
      </c>
      <c r="C5" s="5" t="s">
        <v>44</v>
      </c>
      <c r="D5" s="5" t="s">
        <v>176</v>
      </c>
      <c r="E5" s="12" t="s">
        <v>49</v>
      </c>
      <c r="F5" s="13">
        <v>38678</v>
      </c>
      <c r="G5" s="14" t="s">
        <v>193</v>
      </c>
      <c r="H5" s="12"/>
      <c r="I5" s="12"/>
      <c r="J5" s="48">
        <f>VLOOKUP(TRIM($C5)&amp;" "&amp;TRIM($B5),'Протокол 9-11'!$A$1:$G$24,J$3+1,FALSE)</f>
        <v>0</v>
      </c>
      <c r="K5" s="48">
        <f>VLOOKUP(TRIM($C5)&amp;" "&amp;TRIM($B5),'Протокол 9-11'!$A$1:$G$24,K$3+1,FALSE)</f>
        <v>60</v>
      </c>
      <c r="L5" s="48">
        <f>VLOOKUP(TRIM($C5)&amp;" "&amp;TRIM($B5),'Протокол 9-11'!$A$1:$G$24,L$3+1,FALSE)</f>
        <v>60</v>
      </c>
      <c r="M5" s="48">
        <f>VLOOKUP(TRIM($C5)&amp;" "&amp;TRIM($B5),'Протокол 9-11'!$A$1:$G$24,M$3+1,FALSE)</f>
        <v>0</v>
      </c>
      <c r="N5" s="48">
        <f>VLOOKUP(TRIM($C5)&amp;" "&amp;TRIM($B5),'Протокол 9-11'!$A$1:$G$24,N$3+1,FALSE)</f>
        <v>0</v>
      </c>
      <c r="O5" s="41">
        <f>SUM(J5:N5)</f>
        <v>120</v>
      </c>
      <c r="P5" s="50">
        <f>O5/500</f>
        <v>0.24</v>
      </c>
      <c r="Q5" s="16" t="s">
        <v>215</v>
      </c>
    </row>
    <row r="6" spans="1:17" ht="15.6" x14ac:dyDescent="0.3">
      <c r="A6" s="12">
        <f>ROW(A6)-3</f>
        <v>3</v>
      </c>
      <c r="B6" s="5" t="s">
        <v>181</v>
      </c>
      <c r="C6" s="5" t="s">
        <v>71</v>
      </c>
      <c r="D6" s="5" t="s">
        <v>182</v>
      </c>
      <c r="E6" s="12" t="s">
        <v>49</v>
      </c>
      <c r="F6" s="13">
        <v>38778</v>
      </c>
      <c r="G6" s="14" t="s">
        <v>204</v>
      </c>
      <c r="H6" s="12"/>
      <c r="I6" s="12"/>
      <c r="J6" s="48">
        <f>VLOOKUP(TRIM($C6)&amp;" "&amp;TRIM($B6),'Протокол 9-11'!$A$1:$G$24,J$3+1,FALSE)</f>
        <v>0</v>
      </c>
      <c r="K6" s="48">
        <f>VLOOKUP(TRIM($C6)&amp;" "&amp;TRIM($B6),'Протокол 9-11'!$A$1:$G$24,K$3+1,FALSE)</f>
        <v>60</v>
      </c>
      <c r="L6" s="48">
        <f>VLOOKUP(TRIM($C6)&amp;" "&amp;TRIM($B6),'Протокол 9-11'!$A$1:$G$24,L$3+1,FALSE)</f>
        <v>60</v>
      </c>
      <c r="M6" s="48">
        <f>VLOOKUP(TRIM($C6)&amp;" "&amp;TRIM($B6),'Протокол 9-11'!$A$1:$G$24,M$3+1,FALSE)</f>
        <v>0</v>
      </c>
      <c r="N6" s="48">
        <f>VLOOKUP(TRIM($C6)&amp;" "&amp;TRIM($B6),'Протокол 9-11'!$A$1:$G$24,N$3+1,FALSE)</f>
        <v>0</v>
      </c>
      <c r="O6" s="41">
        <f>SUM(J6:N6)</f>
        <v>120</v>
      </c>
      <c r="P6" s="50">
        <f>O6/500</f>
        <v>0.24</v>
      </c>
      <c r="Q6" s="12" t="s">
        <v>217</v>
      </c>
    </row>
    <row r="7" spans="1:17" ht="15.6" x14ac:dyDescent="0.3">
      <c r="A7" s="12">
        <f>ROW(A7)-3</f>
        <v>4</v>
      </c>
      <c r="B7" s="5" t="s">
        <v>183</v>
      </c>
      <c r="C7" s="5" t="s">
        <v>171</v>
      </c>
      <c r="D7" s="5" t="s">
        <v>184</v>
      </c>
      <c r="E7" s="12" t="s">
        <v>49</v>
      </c>
      <c r="F7" s="13">
        <v>38551</v>
      </c>
      <c r="G7" s="14" t="s">
        <v>198</v>
      </c>
      <c r="H7" s="12"/>
      <c r="I7" s="12"/>
      <c r="J7" s="48">
        <f>VLOOKUP(TRIM($C7)&amp;" "&amp;TRIM($B7),'Протокол 9-11'!$A$1:$G$24,J$3+1,FALSE)</f>
        <v>0</v>
      </c>
      <c r="K7" s="48">
        <f>VLOOKUP(TRIM($C7)&amp;" "&amp;TRIM($B7),'Протокол 9-11'!$A$1:$G$24,K$3+1,FALSE)</f>
        <v>60</v>
      </c>
      <c r="L7" s="48">
        <f>VLOOKUP(TRIM($C7)&amp;" "&amp;TRIM($B7),'Протокол 9-11'!$A$1:$G$24,L$3+1,FALSE)</f>
        <v>60</v>
      </c>
      <c r="M7" s="48">
        <f>VLOOKUP(TRIM($C7)&amp;" "&amp;TRIM($B7),'Протокол 9-11'!$A$1:$G$24,M$3+1,FALSE)</f>
        <v>0</v>
      </c>
      <c r="N7" s="48">
        <f>VLOOKUP(TRIM($C7)&amp;" "&amp;TRIM($B7),'Протокол 9-11'!$A$1:$G$24,N$3+1,FALSE)</f>
        <v>0</v>
      </c>
      <c r="O7" s="41">
        <f>SUM(J7:N7)</f>
        <v>120</v>
      </c>
      <c r="P7" s="50">
        <f>O7/500</f>
        <v>0.24</v>
      </c>
      <c r="Q7" s="16" t="s">
        <v>218</v>
      </c>
    </row>
    <row r="8" spans="1:17" ht="15.6" x14ac:dyDescent="0.3">
      <c r="A8" s="12">
        <f>ROW(A8)-3</f>
        <v>5</v>
      </c>
      <c r="B8" s="5" t="s">
        <v>174</v>
      </c>
      <c r="C8" s="5" t="s">
        <v>160</v>
      </c>
      <c r="D8" s="5" t="s">
        <v>131</v>
      </c>
      <c r="E8" s="12" t="s">
        <v>49</v>
      </c>
      <c r="F8" s="12"/>
      <c r="G8" s="14" t="s">
        <v>47</v>
      </c>
      <c r="H8" s="12"/>
      <c r="I8" s="12"/>
      <c r="J8" s="48">
        <f>VLOOKUP(TRIM($C8)&amp;" "&amp;TRIM($B8),'Протокол 9-11'!$A$1:$G$24,J$3+1,FALSE)</f>
        <v>0</v>
      </c>
      <c r="K8" s="48">
        <f>VLOOKUP(TRIM($C8)&amp;" "&amp;TRIM($B8),'Протокол 9-11'!$A$1:$G$24,K$3+1,FALSE)</f>
        <v>0</v>
      </c>
      <c r="L8" s="48">
        <f>VLOOKUP(TRIM($C8)&amp;" "&amp;TRIM($B8),'Протокол 9-11'!$A$1:$G$24,L$3+1,FALSE)</f>
        <v>0</v>
      </c>
      <c r="M8" s="48">
        <f>VLOOKUP(TRIM($C8)&amp;" "&amp;TRIM($B8),'Протокол 9-11'!$A$1:$G$24,M$3+1,FALSE)</f>
        <v>0</v>
      </c>
      <c r="N8" s="48">
        <f>VLOOKUP(TRIM($C8)&amp;" "&amp;TRIM($B8),'Протокол 9-11'!$A$1:$G$24,N$3+1,FALSE)</f>
        <v>0</v>
      </c>
      <c r="O8" s="41">
        <f>SUM(J8:N8)</f>
        <v>0</v>
      </c>
      <c r="P8" s="50">
        <f>O8/500</f>
        <v>0</v>
      </c>
      <c r="Q8" s="12"/>
    </row>
    <row r="9" spans="1:17" ht="15.6" x14ac:dyDescent="0.3">
      <c r="A9" s="12">
        <f>ROW(A9)-3</f>
        <v>6</v>
      </c>
      <c r="B9" s="5" t="s">
        <v>177</v>
      </c>
      <c r="C9" s="5" t="s">
        <v>178</v>
      </c>
      <c r="D9" s="5" t="s">
        <v>179</v>
      </c>
      <c r="E9" s="12" t="s">
        <v>49</v>
      </c>
      <c r="F9" s="13">
        <v>38650</v>
      </c>
      <c r="G9" s="14" t="s">
        <v>196</v>
      </c>
      <c r="H9" s="12"/>
      <c r="I9" s="12"/>
      <c r="J9" s="48">
        <f>VLOOKUP(TRIM($C9)&amp;" "&amp;TRIM($B9),'Протокол 9-11'!$A$1:$G$24,J$3+1,FALSE)</f>
        <v>0</v>
      </c>
      <c r="K9" s="48">
        <f>VLOOKUP(TRIM($C9)&amp;" "&amp;TRIM($B9),'Протокол 9-11'!$A$1:$G$24,K$3+1,FALSE)</f>
        <v>0</v>
      </c>
      <c r="L9" s="48">
        <f>VLOOKUP(TRIM($C9)&amp;" "&amp;TRIM($B9),'Протокол 9-11'!$A$1:$G$24,L$3+1,FALSE)</f>
        <v>0</v>
      </c>
      <c r="M9" s="48">
        <f>VLOOKUP(TRIM($C9)&amp;" "&amp;TRIM($B9),'Протокол 9-11'!$A$1:$G$24,M$3+1,FALSE)</f>
        <v>0</v>
      </c>
      <c r="N9" s="48">
        <f>VLOOKUP(TRIM($C9)&amp;" "&amp;TRIM($B9),'Протокол 9-11'!$A$1:$G$24,N$3+1,FALSE)</f>
        <v>0</v>
      </c>
      <c r="O9" s="41">
        <f>SUM(J9:N9)</f>
        <v>0</v>
      </c>
      <c r="P9" s="50">
        <f>O9/500</f>
        <v>0</v>
      </c>
      <c r="Q9" s="12" t="s">
        <v>208</v>
      </c>
    </row>
    <row r="10" spans="1:17" ht="15.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5"/>
      <c r="K10" s="15"/>
      <c r="L10" s="15"/>
      <c r="M10" s="15"/>
      <c r="N10" s="15"/>
      <c r="O10" s="15"/>
      <c r="P10" s="15"/>
      <c r="Q10" s="12"/>
    </row>
    <row r="11" spans="1:17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5"/>
      <c r="K11" s="15"/>
      <c r="L11" s="15"/>
      <c r="M11" s="15"/>
      <c r="N11" s="15"/>
      <c r="O11" s="15"/>
      <c r="P11" s="15"/>
      <c r="Q11" s="12"/>
    </row>
    <row r="12" spans="1:17" ht="15.6" x14ac:dyDescent="0.3">
      <c r="A12" s="12"/>
      <c r="B12" s="2"/>
      <c r="C12" s="2"/>
      <c r="D12" s="2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  <c r="Q12" s="2"/>
    </row>
    <row r="13" spans="1:17" ht="15.6" x14ac:dyDescent="0.3">
      <c r="A13" s="12"/>
      <c r="B13" s="2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  <c r="O13" s="3"/>
      <c r="P13" s="3"/>
      <c r="Q13" s="2"/>
    </row>
    <row r="14" spans="1:17" ht="15.6" x14ac:dyDescent="0.3">
      <c r="A14" s="12"/>
      <c r="B14" s="2"/>
      <c r="C14" s="2"/>
      <c r="D14" s="2"/>
      <c r="E14" s="2"/>
      <c r="F14" s="2"/>
      <c r="G14" s="2"/>
      <c r="H14" s="2"/>
      <c r="I14" s="2"/>
      <c r="J14" s="3"/>
      <c r="K14" s="3"/>
      <c r="L14" s="3"/>
      <c r="M14" s="3"/>
      <c r="N14" s="3"/>
      <c r="O14" s="3"/>
      <c r="P14" s="3"/>
      <c r="Q14" s="2"/>
    </row>
    <row r="15" spans="1:17" x14ac:dyDescent="0.3">
      <c r="A15" s="1"/>
      <c r="B15" s="2"/>
      <c r="C15" s="2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  <c r="Q15" s="2"/>
    </row>
    <row r="16" spans="1:17" x14ac:dyDescent="0.3">
      <c r="A16" s="1"/>
      <c r="B16" s="2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  <c r="Q16" s="2"/>
    </row>
    <row r="17" spans="1:17" x14ac:dyDescent="0.3">
      <c r="A17" s="1"/>
      <c r="B17" s="2"/>
      <c r="C17" s="2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2"/>
    </row>
    <row r="18" spans="1:17" x14ac:dyDescent="0.3">
      <c r="A18" s="1"/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2"/>
    </row>
    <row r="19" spans="1:17" x14ac:dyDescent="0.3">
      <c r="A19" s="1"/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2"/>
    </row>
    <row r="20" spans="1:17" x14ac:dyDescent="0.3">
      <c r="A20" s="1"/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2"/>
    </row>
    <row r="21" spans="1:17" x14ac:dyDescent="0.3">
      <c r="A21" s="1"/>
      <c r="B21" s="2"/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2"/>
    </row>
    <row r="22" spans="1:17" x14ac:dyDescent="0.3">
      <c r="A22" s="1"/>
      <c r="B22" s="2"/>
      <c r="C22" s="2"/>
      <c r="D22" s="2"/>
      <c r="E22" s="2"/>
      <c r="F22" s="2"/>
      <c r="G22" s="2"/>
      <c r="H22" s="2"/>
      <c r="I22" s="2"/>
      <c r="J22" s="3"/>
      <c r="K22" s="3"/>
      <c r="L22" s="3"/>
      <c r="M22" s="3"/>
      <c r="N22" s="3"/>
      <c r="O22" s="3"/>
      <c r="P22" s="3"/>
      <c r="Q22" s="2"/>
    </row>
    <row r="23" spans="1:17" x14ac:dyDescent="0.3">
      <c r="A23" s="1"/>
      <c r="B23" s="2"/>
      <c r="C23" s="2"/>
      <c r="D23" s="2"/>
      <c r="E23" s="2"/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2"/>
    </row>
    <row r="24" spans="1:17" x14ac:dyDescent="0.3">
      <c r="A24" s="1"/>
      <c r="B24" s="2"/>
      <c r="C24" s="2"/>
      <c r="D24" s="2"/>
      <c r="E24" s="2"/>
      <c r="F24" s="2"/>
      <c r="G24" s="2"/>
      <c r="H24" s="2"/>
      <c r="I24" s="2"/>
      <c r="J24" s="3"/>
      <c r="K24" s="3"/>
      <c r="L24" s="3"/>
      <c r="M24" s="3"/>
      <c r="N24" s="3"/>
      <c r="O24" s="3"/>
      <c r="P24" s="3"/>
      <c r="Q24" s="2"/>
    </row>
    <row r="25" spans="1:17" x14ac:dyDescent="0.3">
      <c r="A25" s="1"/>
      <c r="B25" s="2"/>
      <c r="C25" s="2"/>
      <c r="D25" s="2"/>
      <c r="E25" s="2"/>
      <c r="F25" s="2"/>
      <c r="G25" s="2"/>
      <c r="H25" s="2"/>
      <c r="I25" s="2"/>
      <c r="J25" s="3"/>
      <c r="K25" s="3"/>
      <c r="L25" s="3"/>
      <c r="M25" s="3"/>
      <c r="N25" s="3"/>
      <c r="O25" s="3"/>
      <c r="P25" s="3"/>
      <c r="Q25" s="2"/>
    </row>
    <row r="26" spans="1:17" x14ac:dyDescent="0.3">
      <c r="A26" s="1"/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2"/>
    </row>
  </sheetData>
  <sortState xmlns:xlrd2="http://schemas.microsoft.com/office/spreadsheetml/2017/richdata2" ref="A4:Q9">
    <sortCondition descending="1" ref="O4:O9"/>
  </sortState>
  <mergeCells count="13">
    <mergeCell ref="Q1:Q3"/>
    <mergeCell ref="G1:G3"/>
    <mergeCell ref="H1:H3"/>
    <mergeCell ref="I1:I3"/>
    <mergeCell ref="O1:O3"/>
    <mergeCell ref="P1:P3"/>
    <mergeCell ref="J1:N2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"/>
  <sheetViews>
    <sheetView topLeftCell="E1" workbookViewId="0">
      <selection activeCell="H11" sqref="H11"/>
    </sheetView>
  </sheetViews>
  <sheetFormatPr defaultRowHeight="14.4" x14ac:dyDescent="0.3"/>
  <cols>
    <col min="1" max="1" width="9.33203125" bestFit="1" customWidth="1"/>
    <col min="2" max="2" width="20.109375" customWidth="1"/>
    <col min="3" max="3" width="17.5546875" customWidth="1"/>
    <col min="4" max="4" width="18.44140625" customWidth="1"/>
    <col min="6" max="6" width="11.33203125" bestFit="1" customWidth="1"/>
    <col min="7" max="7" width="57.88671875" customWidth="1"/>
    <col min="8" max="8" width="9.33203125" bestFit="1" customWidth="1"/>
    <col min="9" max="9" width="17.44140625" bestFit="1" customWidth="1"/>
    <col min="17" max="17" width="40.109375" customWidth="1"/>
  </cols>
  <sheetData>
    <row r="1" spans="1:17" ht="15.6" customHeigh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35" t="s">
        <v>10</v>
      </c>
      <c r="K1" s="36"/>
      <c r="L1" s="36"/>
      <c r="M1" s="36"/>
      <c r="N1" s="37"/>
      <c r="O1" s="28" t="s">
        <v>11</v>
      </c>
      <c r="P1" s="30" t="s">
        <v>12</v>
      </c>
      <c r="Q1" s="26" t="s">
        <v>9</v>
      </c>
    </row>
    <row r="2" spans="1:17" ht="15.6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38"/>
      <c r="K2" s="39"/>
      <c r="L2" s="39"/>
      <c r="M2" s="39"/>
      <c r="N2" s="40"/>
      <c r="O2" s="26"/>
      <c r="P2" s="31"/>
      <c r="Q2" s="26"/>
    </row>
    <row r="3" spans="1:17" ht="15.6" x14ac:dyDescent="0.3">
      <c r="A3" s="25"/>
      <c r="B3" s="25"/>
      <c r="C3" s="25"/>
      <c r="D3" s="25"/>
      <c r="E3" s="25"/>
      <c r="F3" s="25"/>
      <c r="G3" s="25"/>
      <c r="H3" s="25"/>
      <c r="I3" s="25"/>
      <c r="J3" s="4">
        <v>1</v>
      </c>
      <c r="K3" s="4">
        <v>2</v>
      </c>
      <c r="L3" s="4">
        <v>3</v>
      </c>
      <c r="M3" s="4">
        <v>4</v>
      </c>
      <c r="N3" s="4">
        <v>5</v>
      </c>
      <c r="O3" s="26"/>
      <c r="P3" s="31"/>
      <c r="Q3" s="26"/>
    </row>
    <row r="4" spans="1:17" ht="24" customHeight="1" x14ac:dyDescent="0.3">
      <c r="A4" s="12">
        <f>ROW(A4)-3</f>
        <v>1</v>
      </c>
      <c r="B4" s="5" t="s">
        <v>185</v>
      </c>
      <c r="C4" s="5" t="s">
        <v>186</v>
      </c>
      <c r="D4" s="5" t="s">
        <v>187</v>
      </c>
      <c r="E4" s="12" t="s">
        <v>50</v>
      </c>
      <c r="F4" s="13">
        <v>38429</v>
      </c>
      <c r="G4" s="14" t="s">
        <v>193</v>
      </c>
      <c r="H4" s="12">
        <v>11</v>
      </c>
      <c r="I4" s="12" t="s">
        <v>349</v>
      </c>
      <c r="J4" s="48">
        <f>VLOOKUP(TRIM($C4)&amp;" "&amp;TRIM($B4),'Протокол 9-11'!$A$1:$G$24,J$3+1,FALSE)</f>
        <v>100</v>
      </c>
      <c r="K4" s="48">
        <f>VLOOKUP(TRIM($C4)&amp;" "&amp;TRIM($B4),'Протокол 9-11'!$A$1:$G$24,K$3+1,FALSE)</f>
        <v>60</v>
      </c>
      <c r="L4" s="48">
        <f>VLOOKUP(TRIM($C4)&amp;" "&amp;TRIM($B4),'Протокол 9-11'!$A$1:$G$24,L$3+1,FALSE)</f>
        <v>100</v>
      </c>
      <c r="M4" s="48">
        <f>VLOOKUP(TRIM($C4)&amp;" "&amp;TRIM($B4),'Протокол 9-11'!$A$1:$G$24,M$3+1,FALSE)</f>
        <v>0</v>
      </c>
      <c r="N4" s="48">
        <f>VLOOKUP(TRIM($C4)&amp;" "&amp;TRIM($B4),'Протокол 9-11'!$A$1:$G$24,N$3+1,FALSE)</f>
        <v>90</v>
      </c>
      <c r="O4" s="41">
        <f>SUM(J4:N4)</f>
        <v>350</v>
      </c>
      <c r="P4" s="50">
        <f>O4/500</f>
        <v>0.7</v>
      </c>
      <c r="Q4" s="16" t="s">
        <v>215</v>
      </c>
    </row>
    <row r="5" spans="1:17" ht="15.6" x14ac:dyDescent="0.3">
      <c r="A5" s="12">
        <f>ROW(A5)-3</f>
        <v>2</v>
      </c>
      <c r="B5" s="5" t="s">
        <v>191</v>
      </c>
      <c r="C5" s="5" t="s">
        <v>192</v>
      </c>
      <c r="D5" s="5" t="s">
        <v>57</v>
      </c>
      <c r="E5" s="12" t="s">
        <v>49</v>
      </c>
      <c r="F5" s="13">
        <v>38382</v>
      </c>
      <c r="G5" s="14" t="s">
        <v>193</v>
      </c>
      <c r="H5" s="12">
        <v>11</v>
      </c>
      <c r="I5" s="12" t="s">
        <v>350</v>
      </c>
      <c r="J5" s="48">
        <f>VLOOKUP(TRIM($C5)&amp;" "&amp;TRIM($B5),'Протокол 9-11'!$A$1:$G$24,J$3+1,FALSE)</f>
        <v>100</v>
      </c>
      <c r="K5" s="48">
        <f>VLOOKUP(TRIM($C5)&amp;" "&amp;TRIM($B5),'Протокол 9-11'!$A$1:$G$24,K$3+1,FALSE)</f>
        <v>100</v>
      </c>
      <c r="L5" s="48">
        <f>VLOOKUP(TRIM($C5)&amp;" "&amp;TRIM($B5),'Протокол 9-11'!$A$1:$G$24,L$3+1,FALSE)</f>
        <v>100</v>
      </c>
      <c r="M5" s="48">
        <f>VLOOKUP(TRIM($C5)&amp;" "&amp;TRIM($B5),'Протокол 9-11'!$A$1:$G$24,M$3+1,FALSE)</f>
        <v>0</v>
      </c>
      <c r="N5" s="48">
        <f>VLOOKUP(TRIM($C5)&amp;" "&amp;TRIM($B5),'Протокол 9-11'!$A$1:$G$24,N$3+1,FALSE)</f>
        <v>0</v>
      </c>
      <c r="O5" s="41">
        <f>SUM(J5:N5)</f>
        <v>300</v>
      </c>
      <c r="P5" s="50">
        <f>O5/500</f>
        <v>0.6</v>
      </c>
      <c r="Q5" s="16" t="s">
        <v>215</v>
      </c>
    </row>
    <row r="6" spans="1:17" ht="15.6" x14ac:dyDescent="0.3">
      <c r="A6" s="12">
        <f>ROW(A6)-3</f>
        <v>3</v>
      </c>
      <c r="B6" s="5" t="s">
        <v>188</v>
      </c>
      <c r="C6" s="5" t="s">
        <v>189</v>
      </c>
      <c r="D6" s="5" t="s">
        <v>190</v>
      </c>
      <c r="E6" s="12" t="s">
        <v>49</v>
      </c>
      <c r="F6" s="13">
        <v>38202</v>
      </c>
      <c r="G6" s="14" t="s">
        <v>193</v>
      </c>
      <c r="H6" s="12">
        <v>11</v>
      </c>
      <c r="I6" s="12"/>
      <c r="J6" s="48">
        <f>VLOOKUP(TRIM($C6)&amp;" "&amp;TRIM($B6),'Протокол 9-11'!$A$1:$G$24,J$3+1,FALSE)</f>
        <v>100</v>
      </c>
      <c r="K6" s="48">
        <f>VLOOKUP(TRIM($C6)&amp;" "&amp;TRIM($B6),'Протокол 9-11'!$A$1:$G$24,K$3+1,FALSE)</f>
        <v>60</v>
      </c>
      <c r="L6" s="48">
        <f>VLOOKUP(TRIM($C6)&amp;" "&amp;TRIM($B6),'Протокол 9-11'!$A$1:$G$24,L$3+1,FALSE)</f>
        <v>60</v>
      </c>
      <c r="M6" s="48">
        <f>VLOOKUP(TRIM($C6)&amp;" "&amp;TRIM($B6),'Протокол 9-11'!$A$1:$G$24,M$3+1,FALSE)</f>
        <v>0</v>
      </c>
      <c r="N6" s="48">
        <f>VLOOKUP(TRIM($C6)&amp;" "&amp;TRIM($B6),'Протокол 9-11'!$A$1:$G$24,N$3+1,FALSE)</f>
        <v>0</v>
      </c>
      <c r="O6" s="41">
        <f>SUM(J6:N6)</f>
        <v>220</v>
      </c>
      <c r="P6" s="50">
        <f>O6/500</f>
        <v>0.44</v>
      </c>
      <c r="Q6" s="16" t="s">
        <v>215</v>
      </c>
    </row>
  </sheetData>
  <sortState xmlns:xlrd2="http://schemas.microsoft.com/office/spreadsheetml/2017/richdata2" ref="A4:Q6">
    <sortCondition descending="1" ref="O4:O6"/>
  </sortState>
  <mergeCells count="13">
    <mergeCell ref="Q1:Q3"/>
    <mergeCell ref="G1:G3"/>
    <mergeCell ref="H1:H3"/>
    <mergeCell ref="I1:I3"/>
    <mergeCell ref="O1:O3"/>
    <mergeCell ref="P1:P3"/>
    <mergeCell ref="J1:N2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3BC3-F753-40C4-9ABF-8EA27C2E349F}">
  <dimension ref="A1:U61"/>
  <sheetViews>
    <sheetView topLeftCell="A40" workbookViewId="0">
      <selection activeCell="N3" sqref="N3"/>
    </sheetView>
  </sheetViews>
  <sheetFormatPr defaultRowHeight="14.4" x14ac:dyDescent="0.3"/>
  <cols>
    <col min="1" max="1" width="28.21875" bestFit="1" customWidth="1"/>
    <col min="2" max="2" width="28.21875" customWidth="1"/>
    <col min="3" max="10" width="11.6640625" customWidth="1"/>
  </cols>
  <sheetData>
    <row r="1" spans="1:14" x14ac:dyDescent="0.3">
      <c r="A1" t="s">
        <v>223</v>
      </c>
      <c r="C1" t="s">
        <v>224</v>
      </c>
      <c r="D1" s="34"/>
      <c r="E1" s="34"/>
      <c r="F1" s="34"/>
      <c r="G1" s="34"/>
      <c r="H1" s="34"/>
      <c r="I1" s="34"/>
      <c r="J1" s="34"/>
      <c r="K1" t="s">
        <v>225</v>
      </c>
      <c r="L1" t="s">
        <v>226</v>
      </c>
    </row>
    <row r="2" spans="1:14" x14ac:dyDescent="0.3">
      <c r="A2" t="s">
        <v>227</v>
      </c>
      <c r="B2" t="str">
        <f>MID(A2,1,SEARCH("[",A2)-2)</f>
        <v>Дмитрий Дубров</v>
      </c>
      <c r="C2" t="s">
        <v>228</v>
      </c>
      <c r="D2">
        <v>100</v>
      </c>
      <c r="E2">
        <v>100</v>
      </c>
      <c r="F2">
        <v>100</v>
      </c>
      <c r="H2">
        <v>100</v>
      </c>
      <c r="I2">
        <v>0</v>
      </c>
      <c r="J2">
        <v>100</v>
      </c>
      <c r="K2">
        <v>590</v>
      </c>
      <c r="L2">
        <f>SUM(D2:J2)</f>
        <v>500</v>
      </c>
      <c r="M2">
        <f>L2-K2</f>
        <v>-90</v>
      </c>
      <c r="N2">
        <f>COUNTIF(D2:J2,"&gt;0")</f>
        <v>5</v>
      </c>
    </row>
    <row r="3" spans="1:14" x14ac:dyDescent="0.3">
      <c r="A3" t="s">
        <v>229</v>
      </c>
      <c r="B3" t="str">
        <f t="shared" ref="B3:B61" si="0">MID(A3,1,SEARCH("[",A3)-2)</f>
        <v>Арслан Сарангов</v>
      </c>
      <c r="C3" t="s">
        <v>230</v>
      </c>
      <c r="E3">
        <v>60</v>
      </c>
      <c r="F3">
        <v>100</v>
      </c>
      <c r="G3">
        <v>100</v>
      </c>
      <c r="H3">
        <v>100</v>
      </c>
      <c r="I3">
        <v>100</v>
      </c>
      <c r="J3">
        <v>0</v>
      </c>
      <c r="K3">
        <v>490</v>
      </c>
      <c r="L3">
        <f t="shared" ref="L3:L61" si="1">SUM(D3:J3)</f>
        <v>460</v>
      </c>
      <c r="M3">
        <f t="shared" ref="M3:M61" si="2">L3-K3</f>
        <v>-30</v>
      </c>
      <c r="N3">
        <f t="shared" ref="N3:N61" si="3">COUNTIF(D3:J3,"&gt;0")</f>
        <v>5</v>
      </c>
    </row>
    <row r="4" spans="1:14" x14ac:dyDescent="0.3">
      <c r="A4" t="s">
        <v>231</v>
      </c>
      <c r="B4" t="str">
        <f t="shared" si="0"/>
        <v>Бата Хатаев</v>
      </c>
      <c r="C4" t="s">
        <v>232</v>
      </c>
      <c r="D4">
        <v>100</v>
      </c>
      <c r="E4">
        <v>100</v>
      </c>
      <c r="F4">
        <v>80</v>
      </c>
      <c r="G4">
        <v>80</v>
      </c>
      <c r="H4">
        <v>100</v>
      </c>
      <c r="I4">
        <v>0</v>
      </c>
      <c r="J4">
        <v>0</v>
      </c>
      <c r="K4">
        <v>460</v>
      </c>
      <c r="L4">
        <f t="shared" si="1"/>
        <v>460</v>
      </c>
      <c r="M4">
        <f t="shared" si="2"/>
        <v>0</v>
      </c>
      <c r="N4">
        <f t="shared" si="3"/>
        <v>5</v>
      </c>
    </row>
    <row r="5" spans="1:14" x14ac:dyDescent="0.3">
      <c r="A5" t="s">
        <v>233</v>
      </c>
      <c r="B5" t="str">
        <f t="shared" si="0"/>
        <v>Басан Шабжуров</v>
      </c>
      <c r="C5" t="s">
        <v>234</v>
      </c>
      <c r="D5">
        <v>100</v>
      </c>
      <c r="E5">
        <v>60</v>
      </c>
      <c r="F5">
        <v>80</v>
      </c>
      <c r="G5">
        <v>100</v>
      </c>
      <c r="H5">
        <v>100</v>
      </c>
      <c r="I5">
        <v>0</v>
      </c>
      <c r="J5">
        <v>0</v>
      </c>
      <c r="K5">
        <v>440</v>
      </c>
      <c r="L5">
        <f t="shared" si="1"/>
        <v>440</v>
      </c>
      <c r="M5">
        <f t="shared" si="2"/>
        <v>0</v>
      </c>
      <c r="N5">
        <f t="shared" si="3"/>
        <v>5</v>
      </c>
    </row>
    <row r="6" spans="1:14" x14ac:dyDescent="0.3">
      <c r="A6" t="s">
        <v>235</v>
      </c>
      <c r="B6" t="str">
        <f t="shared" si="0"/>
        <v>Алексей Хулхачиев</v>
      </c>
      <c r="C6" t="s">
        <v>236</v>
      </c>
      <c r="D6">
        <v>100</v>
      </c>
      <c r="E6">
        <v>30</v>
      </c>
      <c r="F6">
        <v>80</v>
      </c>
      <c r="G6">
        <v>100</v>
      </c>
      <c r="H6">
        <v>100</v>
      </c>
      <c r="I6">
        <v>0</v>
      </c>
      <c r="J6">
        <v>0</v>
      </c>
      <c r="K6">
        <v>410</v>
      </c>
      <c r="L6">
        <f t="shared" si="1"/>
        <v>410</v>
      </c>
      <c r="M6">
        <f t="shared" si="2"/>
        <v>0</v>
      </c>
      <c r="N6">
        <f t="shared" si="3"/>
        <v>5</v>
      </c>
    </row>
    <row r="7" spans="1:14" x14ac:dyDescent="0.3">
      <c r="A7" t="s">
        <v>237</v>
      </c>
      <c r="B7" t="str">
        <f t="shared" si="0"/>
        <v>Эльвег Суянов</v>
      </c>
      <c r="C7" t="s">
        <v>238</v>
      </c>
      <c r="D7">
        <v>100</v>
      </c>
      <c r="E7">
        <v>100</v>
      </c>
      <c r="F7">
        <v>100</v>
      </c>
      <c r="G7">
        <v>100</v>
      </c>
      <c r="H7">
        <v>0</v>
      </c>
      <c r="I7">
        <v>0</v>
      </c>
      <c r="J7">
        <v>0</v>
      </c>
      <c r="K7">
        <v>400</v>
      </c>
      <c r="L7">
        <f t="shared" si="1"/>
        <v>400</v>
      </c>
      <c r="M7">
        <f t="shared" si="2"/>
        <v>0</v>
      </c>
      <c r="N7">
        <f t="shared" si="3"/>
        <v>4</v>
      </c>
    </row>
    <row r="8" spans="1:14" x14ac:dyDescent="0.3">
      <c r="A8" t="s">
        <v>239</v>
      </c>
      <c r="B8" t="str">
        <f t="shared" si="0"/>
        <v>Герман Манджиев</v>
      </c>
      <c r="C8" t="s">
        <v>240</v>
      </c>
      <c r="D8">
        <v>100</v>
      </c>
      <c r="E8">
        <v>100</v>
      </c>
      <c r="F8">
        <v>100</v>
      </c>
      <c r="G8">
        <v>100</v>
      </c>
      <c r="H8">
        <v>0</v>
      </c>
      <c r="I8">
        <v>0</v>
      </c>
      <c r="J8">
        <v>0</v>
      </c>
      <c r="K8">
        <v>400</v>
      </c>
      <c r="L8">
        <f t="shared" si="1"/>
        <v>400</v>
      </c>
      <c r="M8">
        <f t="shared" si="2"/>
        <v>0</v>
      </c>
      <c r="N8">
        <f t="shared" si="3"/>
        <v>4</v>
      </c>
    </row>
    <row r="9" spans="1:14" x14ac:dyDescent="0.3">
      <c r="A9" t="s">
        <v>241</v>
      </c>
      <c r="B9" t="str">
        <f t="shared" si="0"/>
        <v>Намсыр Цеденов</v>
      </c>
      <c r="C9" t="s">
        <v>242</v>
      </c>
      <c r="D9">
        <v>100</v>
      </c>
      <c r="E9">
        <v>100</v>
      </c>
      <c r="F9">
        <v>100</v>
      </c>
      <c r="G9">
        <v>100</v>
      </c>
      <c r="H9">
        <v>0</v>
      </c>
      <c r="I9">
        <v>0</v>
      </c>
      <c r="J9">
        <v>0</v>
      </c>
      <c r="K9">
        <v>400</v>
      </c>
      <c r="L9">
        <f t="shared" si="1"/>
        <v>400</v>
      </c>
      <c r="M9">
        <f t="shared" si="2"/>
        <v>0</v>
      </c>
      <c r="N9">
        <f t="shared" si="3"/>
        <v>4</v>
      </c>
    </row>
    <row r="10" spans="1:14" x14ac:dyDescent="0.3">
      <c r="A10" t="s">
        <v>243</v>
      </c>
      <c r="B10" t="str">
        <f t="shared" si="0"/>
        <v>Тимур Даванов</v>
      </c>
      <c r="C10" t="s">
        <v>244</v>
      </c>
      <c r="D10">
        <v>100</v>
      </c>
      <c r="E10">
        <v>100</v>
      </c>
      <c r="F10">
        <v>80</v>
      </c>
      <c r="G10">
        <v>100</v>
      </c>
      <c r="H10">
        <v>0</v>
      </c>
      <c r="I10">
        <v>0</v>
      </c>
      <c r="J10">
        <v>0</v>
      </c>
      <c r="K10">
        <v>380</v>
      </c>
      <c r="L10">
        <f t="shared" si="1"/>
        <v>380</v>
      </c>
      <c r="M10">
        <f t="shared" si="2"/>
        <v>0</v>
      </c>
      <c r="N10">
        <f t="shared" si="3"/>
        <v>4</v>
      </c>
    </row>
    <row r="11" spans="1:14" x14ac:dyDescent="0.3">
      <c r="A11" t="s">
        <v>245</v>
      </c>
      <c r="B11" t="str">
        <f t="shared" si="0"/>
        <v>Сергей Тренёв</v>
      </c>
      <c r="C11" t="s">
        <v>246</v>
      </c>
      <c r="D11">
        <v>100</v>
      </c>
      <c r="E11">
        <v>100</v>
      </c>
      <c r="F11">
        <v>100</v>
      </c>
      <c r="G11">
        <v>80</v>
      </c>
      <c r="H11">
        <v>0</v>
      </c>
      <c r="I11">
        <v>0</v>
      </c>
      <c r="J11">
        <v>0</v>
      </c>
      <c r="K11">
        <v>380</v>
      </c>
      <c r="L11">
        <f t="shared" si="1"/>
        <v>380</v>
      </c>
      <c r="M11">
        <f t="shared" si="2"/>
        <v>0</v>
      </c>
      <c r="N11">
        <f t="shared" si="3"/>
        <v>4</v>
      </c>
    </row>
    <row r="12" spans="1:14" x14ac:dyDescent="0.3">
      <c r="A12" t="s">
        <v>247</v>
      </c>
      <c r="B12" t="str">
        <f t="shared" si="0"/>
        <v>Мазан Настынов</v>
      </c>
      <c r="C12" t="s">
        <v>248</v>
      </c>
      <c r="D12">
        <v>100</v>
      </c>
      <c r="E12">
        <v>100</v>
      </c>
      <c r="F12">
        <v>80</v>
      </c>
      <c r="G12">
        <v>100</v>
      </c>
      <c r="H12">
        <v>0</v>
      </c>
      <c r="I12">
        <v>0</v>
      </c>
      <c r="J12">
        <v>0</v>
      </c>
      <c r="K12">
        <v>380</v>
      </c>
      <c r="L12">
        <f t="shared" si="1"/>
        <v>380</v>
      </c>
      <c r="M12">
        <f t="shared" si="2"/>
        <v>0</v>
      </c>
      <c r="N12">
        <f t="shared" si="3"/>
        <v>4</v>
      </c>
    </row>
    <row r="13" spans="1:14" x14ac:dyDescent="0.3">
      <c r="A13" t="s">
        <v>249</v>
      </c>
      <c r="B13" t="str">
        <f t="shared" si="0"/>
        <v>Тенгиз Кавлинов</v>
      </c>
      <c r="C13" t="s">
        <v>250</v>
      </c>
      <c r="D13">
        <v>100</v>
      </c>
      <c r="E13">
        <v>100</v>
      </c>
      <c r="F13">
        <v>80</v>
      </c>
      <c r="G13">
        <v>80</v>
      </c>
      <c r="H13">
        <v>0</v>
      </c>
      <c r="I13">
        <v>0</v>
      </c>
      <c r="J13">
        <v>0</v>
      </c>
      <c r="K13">
        <v>360</v>
      </c>
      <c r="L13">
        <f t="shared" si="1"/>
        <v>360</v>
      </c>
      <c r="M13">
        <f t="shared" si="2"/>
        <v>0</v>
      </c>
      <c r="N13">
        <f t="shared" si="3"/>
        <v>4</v>
      </c>
    </row>
    <row r="14" spans="1:14" x14ac:dyDescent="0.3">
      <c r="A14" t="s">
        <v>251</v>
      </c>
      <c r="B14" t="str">
        <f t="shared" si="0"/>
        <v>Александра Кухнинова</v>
      </c>
      <c r="C14" t="s">
        <v>252</v>
      </c>
      <c r="D14">
        <v>100</v>
      </c>
      <c r="E14">
        <v>100</v>
      </c>
      <c r="F14">
        <v>80</v>
      </c>
      <c r="G14">
        <v>80</v>
      </c>
      <c r="H14">
        <v>0</v>
      </c>
      <c r="I14">
        <v>0</v>
      </c>
      <c r="J14">
        <v>0</v>
      </c>
      <c r="K14">
        <v>360</v>
      </c>
      <c r="L14">
        <f t="shared" si="1"/>
        <v>360</v>
      </c>
      <c r="M14">
        <f t="shared" si="2"/>
        <v>0</v>
      </c>
      <c r="N14">
        <f t="shared" si="3"/>
        <v>4</v>
      </c>
    </row>
    <row r="15" spans="1:14" x14ac:dyDescent="0.3">
      <c r="A15" t="s">
        <v>253</v>
      </c>
      <c r="B15" t="str">
        <f t="shared" si="0"/>
        <v>Арман Джеваков</v>
      </c>
      <c r="C15" t="s">
        <v>254</v>
      </c>
      <c r="D15">
        <v>100</v>
      </c>
      <c r="E15">
        <v>100</v>
      </c>
      <c r="F15">
        <v>80</v>
      </c>
      <c r="G15">
        <v>80</v>
      </c>
      <c r="H15">
        <v>0</v>
      </c>
      <c r="I15">
        <v>0</v>
      </c>
      <c r="J15">
        <v>0</v>
      </c>
      <c r="K15">
        <v>360</v>
      </c>
      <c r="L15">
        <f t="shared" si="1"/>
        <v>360</v>
      </c>
      <c r="M15">
        <f t="shared" si="2"/>
        <v>0</v>
      </c>
      <c r="N15">
        <f t="shared" si="3"/>
        <v>4</v>
      </c>
    </row>
    <row r="16" spans="1:14" x14ac:dyDescent="0.3">
      <c r="A16" t="s">
        <v>255</v>
      </c>
      <c r="B16" t="str">
        <f t="shared" si="0"/>
        <v>Алтан Соков</v>
      </c>
      <c r="C16" t="s">
        <v>256</v>
      </c>
      <c r="D16">
        <v>100</v>
      </c>
      <c r="E16">
        <v>100</v>
      </c>
      <c r="F16">
        <v>60</v>
      </c>
      <c r="G16">
        <v>100</v>
      </c>
      <c r="H16">
        <v>0</v>
      </c>
      <c r="I16">
        <v>0</v>
      </c>
      <c r="J16">
        <v>0</v>
      </c>
      <c r="K16">
        <v>360</v>
      </c>
      <c r="L16">
        <f t="shared" si="1"/>
        <v>360</v>
      </c>
      <c r="M16">
        <f t="shared" si="2"/>
        <v>0</v>
      </c>
      <c r="N16">
        <f t="shared" si="3"/>
        <v>4</v>
      </c>
    </row>
    <row r="17" spans="1:14" x14ac:dyDescent="0.3">
      <c r="A17" t="s">
        <v>257</v>
      </c>
      <c r="B17" t="str">
        <f t="shared" si="0"/>
        <v>Делгир Ходжигорова</v>
      </c>
      <c r="C17" t="s">
        <v>258</v>
      </c>
      <c r="D17">
        <v>100</v>
      </c>
      <c r="E17">
        <v>30</v>
      </c>
      <c r="F17">
        <v>100</v>
      </c>
      <c r="G17">
        <v>0</v>
      </c>
      <c r="H17">
        <v>100</v>
      </c>
      <c r="I17">
        <v>0</v>
      </c>
      <c r="J17">
        <v>0</v>
      </c>
      <c r="K17">
        <v>330</v>
      </c>
      <c r="L17">
        <f t="shared" si="1"/>
        <v>330</v>
      </c>
      <c r="M17">
        <f t="shared" si="2"/>
        <v>0</v>
      </c>
      <c r="N17">
        <f t="shared" si="3"/>
        <v>4</v>
      </c>
    </row>
    <row r="18" spans="1:14" x14ac:dyDescent="0.3">
      <c r="A18" t="s">
        <v>259</v>
      </c>
      <c r="B18" t="str">
        <f t="shared" si="0"/>
        <v>Ангира Надмидова</v>
      </c>
      <c r="C18" t="s">
        <v>260</v>
      </c>
      <c r="D18">
        <v>100</v>
      </c>
      <c r="E18">
        <v>100</v>
      </c>
      <c r="F18">
        <v>80</v>
      </c>
      <c r="G18">
        <v>50</v>
      </c>
      <c r="H18">
        <v>0</v>
      </c>
      <c r="I18">
        <v>0</v>
      </c>
      <c r="J18">
        <v>0</v>
      </c>
      <c r="K18">
        <v>330</v>
      </c>
      <c r="L18">
        <f t="shared" si="1"/>
        <v>330</v>
      </c>
      <c r="M18">
        <f t="shared" si="2"/>
        <v>0</v>
      </c>
      <c r="N18">
        <f t="shared" si="3"/>
        <v>4</v>
      </c>
    </row>
    <row r="19" spans="1:14" x14ac:dyDescent="0.3">
      <c r="A19" t="s">
        <v>261</v>
      </c>
      <c r="B19" t="str">
        <f t="shared" si="0"/>
        <v>Александр Ленков</v>
      </c>
      <c r="C19" t="s">
        <v>262</v>
      </c>
      <c r="D19">
        <v>100</v>
      </c>
      <c r="E19">
        <v>100</v>
      </c>
      <c r="F19">
        <v>100</v>
      </c>
      <c r="G19">
        <v>20</v>
      </c>
      <c r="H19">
        <v>0</v>
      </c>
      <c r="I19">
        <v>0</v>
      </c>
      <c r="J19">
        <v>0</v>
      </c>
      <c r="K19">
        <v>320</v>
      </c>
      <c r="L19">
        <f t="shared" si="1"/>
        <v>320</v>
      </c>
      <c r="M19">
        <f t="shared" si="2"/>
        <v>0</v>
      </c>
      <c r="N19">
        <f t="shared" si="3"/>
        <v>4</v>
      </c>
    </row>
    <row r="20" spans="1:14" x14ac:dyDescent="0.3">
      <c r="A20" t="s">
        <v>263</v>
      </c>
      <c r="B20" t="str">
        <f t="shared" si="0"/>
        <v>Борис Муев</v>
      </c>
      <c r="C20" t="s">
        <v>264</v>
      </c>
      <c r="D20">
        <v>30</v>
      </c>
      <c r="E20">
        <v>100</v>
      </c>
      <c r="F20">
        <v>100</v>
      </c>
      <c r="G20">
        <v>80</v>
      </c>
      <c r="H20">
        <v>0</v>
      </c>
      <c r="I20">
        <v>0</v>
      </c>
      <c r="J20">
        <v>0</v>
      </c>
      <c r="K20">
        <v>310</v>
      </c>
      <c r="L20">
        <f t="shared" si="1"/>
        <v>310</v>
      </c>
      <c r="M20">
        <f t="shared" si="2"/>
        <v>0</v>
      </c>
      <c r="N20">
        <f t="shared" si="3"/>
        <v>4</v>
      </c>
    </row>
    <row r="21" spans="1:14" x14ac:dyDescent="0.3">
      <c r="A21" t="s">
        <v>265</v>
      </c>
      <c r="B21" t="str">
        <f t="shared" si="0"/>
        <v>Алика Мамутова</v>
      </c>
      <c r="C21" t="s">
        <v>266</v>
      </c>
      <c r="D21">
        <v>100</v>
      </c>
      <c r="E21">
        <v>80</v>
      </c>
      <c r="F21">
        <v>100</v>
      </c>
      <c r="G21">
        <v>10</v>
      </c>
      <c r="H21">
        <v>0</v>
      </c>
      <c r="I21">
        <v>0</v>
      </c>
      <c r="J21">
        <v>0</v>
      </c>
      <c r="K21">
        <v>290</v>
      </c>
      <c r="L21">
        <f t="shared" si="1"/>
        <v>290</v>
      </c>
      <c r="M21">
        <f t="shared" si="2"/>
        <v>0</v>
      </c>
      <c r="N21">
        <f t="shared" si="3"/>
        <v>4</v>
      </c>
    </row>
    <row r="22" spans="1:14" x14ac:dyDescent="0.3">
      <c r="A22" t="s">
        <v>267</v>
      </c>
      <c r="B22" t="str">
        <f t="shared" si="0"/>
        <v>Энкира Курнеева</v>
      </c>
      <c r="C22" t="s">
        <v>268</v>
      </c>
      <c r="D22">
        <v>100</v>
      </c>
      <c r="E22">
        <v>100</v>
      </c>
      <c r="F22">
        <v>80</v>
      </c>
      <c r="G22">
        <v>0</v>
      </c>
      <c r="H22">
        <v>0</v>
      </c>
      <c r="I22">
        <v>0</v>
      </c>
      <c r="J22">
        <v>0</v>
      </c>
      <c r="K22">
        <v>280</v>
      </c>
      <c r="L22">
        <f t="shared" si="1"/>
        <v>280</v>
      </c>
      <c r="M22">
        <f t="shared" si="2"/>
        <v>0</v>
      </c>
      <c r="N22">
        <f t="shared" si="3"/>
        <v>3</v>
      </c>
    </row>
    <row r="23" spans="1:14" x14ac:dyDescent="0.3">
      <c r="A23" t="s">
        <v>269</v>
      </c>
      <c r="B23" t="str">
        <f t="shared" si="0"/>
        <v>Баина Джальджиреева</v>
      </c>
      <c r="C23" t="s">
        <v>270</v>
      </c>
      <c r="D23">
        <v>100</v>
      </c>
      <c r="E23">
        <v>60</v>
      </c>
      <c r="F23">
        <v>60</v>
      </c>
      <c r="G23">
        <v>30</v>
      </c>
      <c r="H23">
        <v>0</v>
      </c>
      <c r="I23">
        <v>0</v>
      </c>
      <c r="J23">
        <v>0</v>
      </c>
      <c r="K23">
        <v>250</v>
      </c>
      <c r="L23">
        <f t="shared" si="1"/>
        <v>250</v>
      </c>
      <c r="M23">
        <f t="shared" si="2"/>
        <v>0</v>
      </c>
      <c r="N23">
        <f t="shared" si="3"/>
        <v>4</v>
      </c>
    </row>
    <row r="24" spans="1:14" x14ac:dyDescent="0.3">
      <c r="A24" t="s">
        <v>271</v>
      </c>
      <c r="B24" t="str">
        <f t="shared" si="0"/>
        <v>Даяна Колкарева</v>
      </c>
      <c r="C24" t="s">
        <v>272</v>
      </c>
      <c r="D24">
        <v>100</v>
      </c>
      <c r="E24">
        <v>40</v>
      </c>
      <c r="F24">
        <v>80</v>
      </c>
      <c r="G24">
        <v>30</v>
      </c>
      <c r="H24">
        <v>0</v>
      </c>
      <c r="I24">
        <v>0</v>
      </c>
      <c r="J24">
        <v>0</v>
      </c>
      <c r="K24">
        <v>250</v>
      </c>
      <c r="L24">
        <f t="shared" si="1"/>
        <v>250</v>
      </c>
      <c r="M24">
        <f t="shared" si="2"/>
        <v>0</v>
      </c>
      <c r="N24">
        <f t="shared" si="3"/>
        <v>4</v>
      </c>
    </row>
    <row r="25" spans="1:14" x14ac:dyDescent="0.3">
      <c r="A25" t="s">
        <v>273</v>
      </c>
      <c r="B25" t="str">
        <f t="shared" si="0"/>
        <v>Эллара Китляева</v>
      </c>
      <c r="C25" t="s">
        <v>274</v>
      </c>
      <c r="D25">
        <v>100</v>
      </c>
      <c r="E25">
        <v>50</v>
      </c>
      <c r="F25">
        <v>80</v>
      </c>
      <c r="G25">
        <v>10</v>
      </c>
      <c r="H25">
        <v>0</v>
      </c>
      <c r="I25">
        <v>0</v>
      </c>
      <c r="J25">
        <v>0</v>
      </c>
      <c r="K25">
        <v>240</v>
      </c>
      <c r="L25">
        <f t="shared" si="1"/>
        <v>240</v>
      </c>
      <c r="M25">
        <f t="shared" si="2"/>
        <v>0</v>
      </c>
      <c r="N25">
        <f t="shared" si="3"/>
        <v>4</v>
      </c>
    </row>
    <row r="26" spans="1:14" x14ac:dyDescent="0.3">
      <c r="A26" t="s">
        <v>275</v>
      </c>
      <c r="B26" t="str">
        <f t="shared" si="0"/>
        <v>Роман Туекбасов</v>
      </c>
      <c r="C26" t="s">
        <v>276</v>
      </c>
      <c r="D26">
        <v>0</v>
      </c>
      <c r="E26">
        <v>80</v>
      </c>
      <c r="F26">
        <v>80</v>
      </c>
      <c r="G26">
        <v>80</v>
      </c>
      <c r="H26">
        <v>0</v>
      </c>
      <c r="I26">
        <v>0</v>
      </c>
      <c r="J26">
        <v>0</v>
      </c>
      <c r="K26">
        <v>240</v>
      </c>
      <c r="L26">
        <f t="shared" si="1"/>
        <v>240</v>
      </c>
      <c r="M26">
        <f t="shared" si="2"/>
        <v>0</v>
      </c>
      <c r="N26">
        <f t="shared" si="3"/>
        <v>3</v>
      </c>
    </row>
    <row r="27" spans="1:14" x14ac:dyDescent="0.3">
      <c r="A27" t="s">
        <v>277</v>
      </c>
      <c r="B27" t="str">
        <f t="shared" si="0"/>
        <v>Валерия Брюгдикова</v>
      </c>
      <c r="C27" t="s">
        <v>278</v>
      </c>
      <c r="D27">
        <v>100</v>
      </c>
      <c r="E27">
        <v>50</v>
      </c>
      <c r="F27">
        <v>80</v>
      </c>
      <c r="G27">
        <v>0</v>
      </c>
      <c r="H27">
        <v>0</v>
      </c>
      <c r="I27">
        <v>0</v>
      </c>
      <c r="J27">
        <v>0</v>
      </c>
      <c r="K27">
        <v>230</v>
      </c>
      <c r="L27">
        <f t="shared" si="1"/>
        <v>230</v>
      </c>
      <c r="M27">
        <f t="shared" si="2"/>
        <v>0</v>
      </c>
      <c r="N27">
        <f t="shared" si="3"/>
        <v>3</v>
      </c>
    </row>
    <row r="28" spans="1:14" x14ac:dyDescent="0.3">
      <c r="A28" t="s">
        <v>279</v>
      </c>
      <c r="B28" t="str">
        <f t="shared" si="0"/>
        <v>Дари Эрдни-Горяева</v>
      </c>
      <c r="C28" t="s">
        <v>280</v>
      </c>
      <c r="D28">
        <v>0</v>
      </c>
      <c r="E28">
        <v>30</v>
      </c>
      <c r="F28">
        <v>100</v>
      </c>
      <c r="G28">
        <v>0</v>
      </c>
      <c r="H28">
        <v>100</v>
      </c>
      <c r="I28">
        <v>0</v>
      </c>
      <c r="J28">
        <v>0</v>
      </c>
      <c r="K28">
        <v>230</v>
      </c>
      <c r="L28">
        <f t="shared" si="1"/>
        <v>230</v>
      </c>
      <c r="M28">
        <f t="shared" si="2"/>
        <v>0</v>
      </c>
      <c r="N28">
        <f t="shared" si="3"/>
        <v>3</v>
      </c>
    </row>
    <row r="29" spans="1:14" x14ac:dyDescent="0.3">
      <c r="A29" t="s">
        <v>281</v>
      </c>
      <c r="B29" t="str">
        <f t="shared" si="0"/>
        <v>Виктория Бадмаева</v>
      </c>
      <c r="C29" t="s">
        <v>282</v>
      </c>
      <c r="D29">
        <v>100</v>
      </c>
      <c r="E29">
        <v>30</v>
      </c>
      <c r="F29">
        <v>0</v>
      </c>
      <c r="G29">
        <v>100</v>
      </c>
      <c r="H29">
        <v>0</v>
      </c>
      <c r="I29">
        <v>0</v>
      </c>
      <c r="J29">
        <v>0</v>
      </c>
      <c r="K29">
        <v>230</v>
      </c>
      <c r="L29">
        <f t="shared" si="1"/>
        <v>230</v>
      </c>
      <c r="M29">
        <f t="shared" si="2"/>
        <v>0</v>
      </c>
      <c r="N29">
        <f t="shared" si="3"/>
        <v>3</v>
      </c>
    </row>
    <row r="30" spans="1:14" x14ac:dyDescent="0.3">
      <c r="A30" t="s">
        <v>283</v>
      </c>
      <c r="B30" t="str">
        <f t="shared" si="0"/>
        <v>Виктория Асархинова</v>
      </c>
      <c r="C30" t="s">
        <v>284</v>
      </c>
      <c r="D30">
        <v>30</v>
      </c>
      <c r="E30">
        <v>100</v>
      </c>
      <c r="F30">
        <v>40</v>
      </c>
      <c r="G30">
        <v>50</v>
      </c>
      <c r="H30">
        <v>0</v>
      </c>
      <c r="I30">
        <v>0</v>
      </c>
      <c r="J30">
        <v>0</v>
      </c>
      <c r="K30">
        <v>220</v>
      </c>
      <c r="L30">
        <f t="shared" si="1"/>
        <v>220</v>
      </c>
      <c r="M30">
        <f t="shared" si="2"/>
        <v>0</v>
      </c>
      <c r="N30">
        <f t="shared" si="3"/>
        <v>4</v>
      </c>
    </row>
    <row r="31" spans="1:14" x14ac:dyDescent="0.3">
      <c r="A31" t="s">
        <v>285</v>
      </c>
      <c r="B31" t="str">
        <f t="shared" si="0"/>
        <v>Наран Шамаков</v>
      </c>
      <c r="C31" t="s">
        <v>286</v>
      </c>
      <c r="D31">
        <v>0</v>
      </c>
      <c r="E31">
        <v>100</v>
      </c>
      <c r="F31">
        <v>100</v>
      </c>
      <c r="G31">
        <v>0</v>
      </c>
      <c r="H31">
        <v>0</v>
      </c>
      <c r="I31">
        <v>0</v>
      </c>
      <c r="J31">
        <v>0</v>
      </c>
      <c r="K31">
        <v>200</v>
      </c>
      <c r="L31">
        <f t="shared" si="1"/>
        <v>200</v>
      </c>
      <c r="M31">
        <f t="shared" si="2"/>
        <v>0</v>
      </c>
      <c r="N31">
        <f t="shared" si="3"/>
        <v>2</v>
      </c>
    </row>
    <row r="32" spans="1:14" x14ac:dyDescent="0.3">
      <c r="A32" t="s">
        <v>287</v>
      </c>
      <c r="B32" t="str">
        <f t="shared" si="0"/>
        <v>Александр Ботов</v>
      </c>
      <c r="C32" t="s">
        <v>288</v>
      </c>
      <c r="D32">
        <v>0</v>
      </c>
      <c r="E32">
        <v>100</v>
      </c>
      <c r="F32">
        <v>60</v>
      </c>
      <c r="G32">
        <v>30</v>
      </c>
      <c r="H32">
        <v>0</v>
      </c>
      <c r="I32">
        <v>0</v>
      </c>
      <c r="J32">
        <v>0</v>
      </c>
      <c r="K32">
        <v>190</v>
      </c>
      <c r="L32">
        <f t="shared" si="1"/>
        <v>190</v>
      </c>
      <c r="M32">
        <f t="shared" si="2"/>
        <v>0</v>
      </c>
      <c r="N32">
        <f t="shared" si="3"/>
        <v>3</v>
      </c>
    </row>
    <row r="33" spans="1:14" x14ac:dyDescent="0.3">
      <c r="A33" t="s">
        <v>289</v>
      </c>
      <c r="B33" t="str">
        <f t="shared" si="0"/>
        <v>Наран Бадмаев</v>
      </c>
      <c r="C33" t="s">
        <v>290</v>
      </c>
      <c r="D33">
        <v>0</v>
      </c>
      <c r="E33">
        <v>30</v>
      </c>
      <c r="F33">
        <v>80</v>
      </c>
      <c r="G33">
        <v>80</v>
      </c>
      <c r="H33">
        <v>0</v>
      </c>
      <c r="I33">
        <v>0</v>
      </c>
      <c r="J33">
        <v>0</v>
      </c>
      <c r="K33">
        <v>190</v>
      </c>
      <c r="L33">
        <f t="shared" si="1"/>
        <v>190</v>
      </c>
      <c r="M33">
        <f t="shared" si="2"/>
        <v>0</v>
      </c>
      <c r="N33">
        <f t="shared" si="3"/>
        <v>3</v>
      </c>
    </row>
    <row r="34" spans="1:14" x14ac:dyDescent="0.3">
      <c r="A34" t="s">
        <v>291</v>
      </c>
      <c r="B34" t="str">
        <f t="shared" si="0"/>
        <v>Ольдин Балтыков</v>
      </c>
      <c r="C34" t="s">
        <v>292</v>
      </c>
      <c r="D34">
        <v>0</v>
      </c>
      <c r="E34">
        <v>30</v>
      </c>
      <c r="F34">
        <v>60</v>
      </c>
      <c r="G34">
        <v>80</v>
      </c>
      <c r="H34">
        <v>0</v>
      </c>
      <c r="I34">
        <v>0</v>
      </c>
      <c r="J34">
        <v>0</v>
      </c>
      <c r="K34">
        <v>170</v>
      </c>
      <c r="L34">
        <f t="shared" si="1"/>
        <v>170</v>
      </c>
      <c r="M34">
        <f t="shared" si="2"/>
        <v>0</v>
      </c>
      <c r="N34">
        <f t="shared" si="3"/>
        <v>3</v>
      </c>
    </row>
    <row r="35" spans="1:14" x14ac:dyDescent="0.3">
      <c r="A35" t="s">
        <v>293</v>
      </c>
      <c r="B35" t="str">
        <f t="shared" si="0"/>
        <v>Валерий Бережной</v>
      </c>
      <c r="C35" t="s">
        <v>294</v>
      </c>
      <c r="D35">
        <v>100</v>
      </c>
      <c r="E35">
        <v>30</v>
      </c>
      <c r="F35">
        <v>40</v>
      </c>
      <c r="G35">
        <v>0</v>
      </c>
      <c r="H35">
        <v>0</v>
      </c>
      <c r="I35">
        <v>0</v>
      </c>
      <c r="J35">
        <v>0</v>
      </c>
      <c r="K35">
        <v>170</v>
      </c>
      <c r="L35">
        <f t="shared" si="1"/>
        <v>170</v>
      </c>
      <c r="M35">
        <f t="shared" si="2"/>
        <v>0</v>
      </c>
      <c r="N35">
        <f t="shared" si="3"/>
        <v>3</v>
      </c>
    </row>
    <row r="36" spans="1:14" x14ac:dyDescent="0.3">
      <c r="A36" t="s">
        <v>295</v>
      </c>
      <c r="B36" t="str">
        <f t="shared" si="0"/>
        <v>Тимофей Хампэ</v>
      </c>
      <c r="C36" t="s">
        <v>296</v>
      </c>
      <c r="D36">
        <v>100</v>
      </c>
      <c r="E36">
        <v>0</v>
      </c>
      <c r="F36">
        <v>60</v>
      </c>
      <c r="G36">
        <v>0</v>
      </c>
      <c r="H36">
        <v>0</v>
      </c>
      <c r="I36">
        <v>0</v>
      </c>
      <c r="J36">
        <v>0</v>
      </c>
      <c r="K36">
        <v>160</v>
      </c>
      <c r="L36">
        <f t="shared" si="1"/>
        <v>160</v>
      </c>
      <c r="M36">
        <f t="shared" si="2"/>
        <v>0</v>
      </c>
      <c r="N36">
        <f t="shared" si="3"/>
        <v>2</v>
      </c>
    </row>
    <row r="37" spans="1:14" x14ac:dyDescent="0.3">
      <c r="A37" t="s">
        <v>297</v>
      </c>
      <c r="B37" t="str">
        <f t="shared" si="0"/>
        <v>Алан Лиджиев</v>
      </c>
      <c r="C37" t="s">
        <v>298</v>
      </c>
      <c r="D37">
        <v>100</v>
      </c>
      <c r="E37">
        <v>30</v>
      </c>
      <c r="F37">
        <v>0</v>
      </c>
      <c r="G37">
        <v>30</v>
      </c>
      <c r="H37">
        <v>0</v>
      </c>
      <c r="I37">
        <v>0</v>
      </c>
      <c r="J37">
        <v>0</v>
      </c>
      <c r="K37">
        <v>160</v>
      </c>
      <c r="L37">
        <f t="shared" si="1"/>
        <v>160</v>
      </c>
      <c r="M37">
        <f t="shared" si="2"/>
        <v>0</v>
      </c>
      <c r="N37">
        <f t="shared" si="3"/>
        <v>3</v>
      </c>
    </row>
    <row r="38" spans="1:14" x14ac:dyDescent="0.3">
      <c r="A38" t="s">
        <v>299</v>
      </c>
      <c r="B38" t="str">
        <f t="shared" si="0"/>
        <v>Эркина Карманова</v>
      </c>
      <c r="C38" t="s">
        <v>300</v>
      </c>
      <c r="D38">
        <v>0</v>
      </c>
      <c r="E38">
        <v>60</v>
      </c>
      <c r="F38">
        <v>80</v>
      </c>
      <c r="G38">
        <v>0</v>
      </c>
      <c r="H38">
        <v>0</v>
      </c>
      <c r="I38">
        <v>0</v>
      </c>
      <c r="J38">
        <v>0</v>
      </c>
      <c r="K38">
        <v>140</v>
      </c>
      <c r="L38">
        <f t="shared" si="1"/>
        <v>140</v>
      </c>
      <c r="M38">
        <f t="shared" si="2"/>
        <v>0</v>
      </c>
      <c r="N38">
        <f t="shared" si="3"/>
        <v>2</v>
      </c>
    </row>
    <row r="39" spans="1:14" x14ac:dyDescent="0.3">
      <c r="A39" t="s">
        <v>301</v>
      </c>
      <c r="B39" t="str">
        <f t="shared" si="0"/>
        <v>Гиляна Базырова</v>
      </c>
      <c r="C39" t="s">
        <v>302</v>
      </c>
      <c r="D39">
        <v>100</v>
      </c>
      <c r="E39">
        <v>0</v>
      </c>
      <c r="F39">
        <v>40</v>
      </c>
      <c r="G39">
        <v>0</v>
      </c>
      <c r="H39">
        <v>0</v>
      </c>
      <c r="I39">
        <v>0</v>
      </c>
      <c r="J39">
        <v>0</v>
      </c>
      <c r="K39">
        <v>140</v>
      </c>
      <c r="L39">
        <f t="shared" si="1"/>
        <v>140</v>
      </c>
      <c r="M39">
        <f t="shared" si="2"/>
        <v>0</v>
      </c>
      <c r="N39">
        <f t="shared" si="3"/>
        <v>2</v>
      </c>
    </row>
    <row r="40" spans="1:14" x14ac:dyDescent="0.3">
      <c r="A40" t="s">
        <v>303</v>
      </c>
      <c r="B40" t="str">
        <f t="shared" si="0"/>
        <v>Баир Сухотаев</v>
      </c>
      <c r="C40" t="s">
        <v>304</v>
      </c>
      <c r="D40">
        <v>0</v>
      </c>
      <c r="E40">
        <v>30</v>
      </c>
      <c r="F40">
        <v>0</v>
      </c>
      <c r="G40">
        <v>100</v>
      </c>
      <c r="H40">
        <v>0</v>
      </c>
      <c r="I40">
        <v>0</v>
      </c>
      <c r="J40">
        <v>0</v>
      </c>
      <c r="K40">
        <v>130</v>
      </c>
      <c r="L40">
        <f t="shared" si="1"/>
        <v>130</v>
      </c>
      <c r="M40">
        <f t="shared" si="2"/>
        <v>0</v>
      </c>
      <c r="N40">
        <f t="shared" si="3"/>
        <v>2</v>
      </c>
    </row>
    <row r="41" spans="1:14" x14ac:dyDescent="0.3">
      <c r="A41" t="s">
        <v>305</v>
      </c>
      <c r="B41" t="str">
        <f t="shared" si="0"/>
        <v>Тимур Бембеев</v>
      </c>
      <c r="C41" t="s">
        <v>306</v>
      </c>
      <c r="D41">
        <v>0</v>
      </c>
      <c r="E41">
        <v>30</v>
      </c>
      <c r="F41">
        <v>0</v>
      </c>
      <c r="G41">
        <v>100</v>
      </c>
      <c r="H41">
        <v>0</v>
      </c>
      <c r="I41">
        <v>0</v>
      </c>
      <c r="J41">
        <v>0</v>
      </c>
      <c r="K41">
        <v>130</v>
      </c>
      <c r="L41">
        <f t="shared" si="1"/>
        <v>130</v>
      </c>
      <c r="M41">
        <f t="shared" si="2"/>
        <v>0</v>
      </c>
      <c r="N41">
        <f t="shared" si="3"/>
        <v>2</v>
      </c>
    </row>
    <row r="42" spans="1:14" x14ac:dyDescent="0.3">
      <c r="A42" t="s">
        <v>307</v>
      </c>
      <c r="B42" t="str">
        <f t="shared" si="0"/>
        <v>Эрдни Когданов</v>
      </c>
      <c r="C42" t="s">
        <v>308</v>
      </c>
      <c r="D42">
        <v>0</v>
      </c>
      <c r="E42">
        <v>30</v>
      </c>
      <c r="F42">
        <v>100</v>
      </c>
      <c r="G42">
        <v>0</v>
      </c>
      <c r="H42">
        <v>0</v>
      </c>
      <c r="I42">
        <v>0</v>
      </c>
      <c r="J42">
        <v>0</v>
      </c>
      <c r="K42">
        <v>130</v>
      </c>
      <c r="L42">
        <f t="shared" si="1"/>
        <v>130</v>
      </c>
      <c r="M42">
        <f t="shared" si="2"/>
        <v>0</v>
      </c>
      <c r="N42">
        <f t="shared" si="3"/>
        <v>2</v>
      </c>
    </row>
    <row r="43" spans="1:14" x14ac:dyDescent="0.3">
      <c r="A43" t="s">
        <v>309</v>
      </c>
      <c r="B43" t="str">
        <f t="shared" si="0"/>
        <v>Энкира Манджиева</v>
      </c>
      <c r="C43" t="s">
        <v>310</v>
      </c>
      <c r="D43">
        <v>30</v>
      </c>
      <c r="E43">
        <v>30</v>
      </c>
      <c r="F43">
        <v>60</v>
      </c>
      <c r="G43">
        <v>0</v>
      </c>
      <c r="H43">
        <v>0</v>
      </c>
      <c r="I43">
        <v>0</v>
      </c>
      <c r="J43">
        <v>0</v>
      </c>
      <c r="K43">
        <v>120</v>
      </c>
      <c r="L43">
        <f t="shared" si="1"/>
        <v>120</v>
      </c>
      <c r="M43">
        <f t="shared" si="2"/>
        <v>0</v>
      </c>
      <c r="N43">
        <f t="shared" si="3"/>
        <v>3</v>
      </c>
    </row>
    <row r="44" spans="1:14" x14ac:dyDescent="0.3">
      <c r="A44" t="s">
        <v>311</v>
      </c>
      <c r="B44" t="str">
        <f t="shared" si="0"/>
        <v>Андрей Басангов</v>
      </c>
      <c r="C44" t="s">
        <v>312</v>
      </c>
      <c r="D44">
        <v>0</v>
      </c>
      <c r="E44">
        <v>30</v>
      </c>
      <c r="F44">
        <v>0</v>
      </c>
      <c r="G44">
        <v>80</v>
      </c>
      <c r="H44">
        <v>0</v>
      </c>
      <c r="I44">
        <v>0</v>
      </c>
      <c r="J44">
        <v>0</v>
      </c>
      <c r="K44">
        <v>110</v>
      </c>
      <c r="L44">
        <f t="shared" si="1"/>
        <v>110</v>
      </c>
      <c r="M44">
        <f t="shared" si="2"/>
        <v>0</v>
      </c>
      <c r="N44">
        <f t="shared" si="3"/>
        <v>2</v>
      </c>
    </row>
    <row r="45" spans="1:14" x14ac:dyDescent="0.3">
      <c r="A45" t="s">
        <v>313</v>
      </c>
      <c r="B45" t="str">
        <f t="shared" si="0"/>
        <v>Елизавета Намсинова</v>
      </c>
      <c r="C45" t="s">
        <v>314</v>
      </c>
      <c r="D45">
        <v>0</v>
      </c>
      <c r="E45">
        <v>30</v>
      </c>
      <c r="F45">
        <v>0</v>
      </c>
      <c r="G45">
        <v>80</v>
      </c>
      <c r="H45">
        <v>0</v>
      </c>
      <c r="I45">
        <v>0</v>
      </c>
      <c r="J45">
        <v>0</v>
      </c>
      <c r="K45">
        <v>110</v>
      </c>
      <c r="L45">
        <f t="shared" si="1"/>
        <v>110</v>
      </c>
      <c r="M45">
        <f t="shared" si="2"/>
        <v>0</v>
      </c>
      <c r="N45">
        <f t="shared" si="3"/>
        <v>2</v>
      </c>
    </row>
    <row r="46" spans="1:14" x14ac:dyDescent="0.3">
      <c r="A46" t="s">
        <v>315</v>
      </c>
      <c r="B46" t="str">
        <f t="shared" si="0"/>
        <v>Савр Дорджиев</v>
      </c>
      <c r="C46" t="s">
        <v>316</v>
      </c>
      <c r="D46">
        <v>0</v>
      </c>
      <c r="E46">
        <v>30</v>
      </c>
      <c r="F46">
        <v>60</v>
      </c>
      <c r="G46">
        <v>0</v>
      </c>
      <c r="H46">
        <v>0</v>
      </c>
      <c r="I46">
        <v>0</v>
      </c>
      <c r="J46">
        <v>0</v>
      </c>
      <c r="K46">
        <v>90</v>
      </c>
      <c r="L46">
        <f t="shared" si="1"/>
        <v>90</v>
      </c>
      <c r="M46">
        <f t="shared" si="2"/>
        <v>0</v>
      </c>
      <c r="N46">
        <f t="shared" si="3"/>
        <v>2</v>
      </c>
    </row>
    <row r="47" spans="1:14" x14ac:dyDescent="0.3">
      <c r="A47" t="s">
        <v>317</v>
      </c>
      <c r="B47" t="str">
        <f t="shared" si="0"/>
        <v>Темуджин Мучкаев</v>
      </c>
      <c r="C47" t="s">
        <v>318</v>
      </c>
      <c r="D47">
        <v>0</v>
      </c>
      <c r="E47">
        <v>0</v>
      </c>
      <c r="F47">
        <v>60</v>
      </c>
      <c r="G47">
        <v>0</v>
      </c>
      <c r="H47">
        <v>0</v>
      </c>
      <c r="I47">
        <v>0</v>
      </c>
      <c r="J47">
        <v>0</v>
      </c>
      <c r="K47">
        <v>60</v>
      </c>
      <c r="L47">
        <f t="shared" si="1"/>
        <v>60</v>
      </c>
      <c r="M47">
        <f t="shared" si="2"/>
        <v>0</v>
      </c>
      <c r="N47">
        <f t="shared" si="3"/>
        <v>1</v>
      </c>
    </row>
    <row r="48" spans="1:14" x14ac:dyDescent="0.3">
      <c r="A48" t="s">
        <v>319</v>
      </c>
      <c r="B48" t="str">
        <f t="shared" si="0"/>
        <v>Деляш Хактаева</v>
      </c>
      <c r="C48" t="s">
        <v>320</v>
      </c>
      <c r="D48">
        <v>0</v>
      </c>
      <c r="E48">
        <v>0</v>
      </c>
      <c r="F48">
        <v>60</v>
      </c>
      <c r="G48">
        <v>0</v>
      </c>
      <c r="H48">
        <v>0</v>
      </c>
      <c r="I48">
        <v>0</v>
      </c>
      <c r="J48">
        <v>0</v>
      </c>
      <c r="K48">
        <v>60</v>
      </c>
      <c r="L48">
        <f t="shared" si="1"/>
        <v>60</v>
      </c>
      <c r="M48">
        <f t="shared" si="2"/>
        <v>0</v>
      </c>
      <c r="N48">
        <f t="shared" si="3"/>
        <v>1</v>
      </c>
    </row>
    <row r="49" spans="1:14" x14ac:dyDescent="0.3">
      <c r="A49" t="s">
        <v>321</v>
      </c>
      <c r="B49" t="str">
        <f t="shared" si="0"/>
        <v>Эльвира Буваева</v>
      </c>
      <c r="C49" t="s">
        <v>322</v>
      </c>
      <c r="D49">
        <v>0</v>
      </c>
      <c r="E49">
        <v>30</v>
      </c>
      <c r="F49">
        <v>20</v>
      </c>
      <c r="G49">
        <v>0</v>
      </c>
      <c r="H49">
        <v>0</v>
      </c>
      <c r="I49">
        <v>0</v>
      </c>
      <c r="J49">
        <v>0</v>
      </c>
      <c r="K49">
        <v>50</v>
      </c>
      <c r="L49">
        <f t="shared" si="1"/>
        <v>50</v>
      </c>
      <c r="M49">
        <f t="shared" si="2"/>
        <v>0</v>
      </c>
      <c r="N49">
        <f t="shared" si="3"/>
        <v>2</v>
      </c>
    </row>
    <row r="50" spans="1:14" x14ac:dyDescent="0.3">
      <c r="A50" t="s">
        <v>323</v>
      </c>
      <c r="B50" t="str">
        <f t="shared" si="0"/>
        <v>Екатерина Потапова</v>
      </c>
      <c r="C50" t="s">
        <v>324</v>
      </c>
      <c r="D50">
        <v>0</v>
      </c>
      <c r="E50">
        <v>30</v>
      </c>
      <c r="F50">
        <v>20</v>
      </c>
      <c r="G50">
        <v>0</v>
      </c>
      <c r="H50">
        <v>0</v>
      </c>
      <c r="I50">
        <v>0</v>
      </c>
      <c r="J50">
        <v>0</v>
      </c>
      <c r="K50">
        <v>50</v>
      </c>
      <c r="L50">
        <f t="shared" si="1"/>
        <v>50</v>
      </c>
      <c r="M50">
        <f t="shared" si="2"/>
        <v>0</v>
      </c>
      <c r="N50">
        <f t="shared" si="3"/>
        <v>2</v>
      </c>
    </row>
    <row r="51" spans="1:14" x14ac:dyDescent="0.3">
      <c r="A51" t="s">
        <v>325</v>
      </c>
      <c r="B51" t="str">
        <f t="shared" si="0"/>
        <v>Дорджи Андиев</v>
      </c>
      <c r="C51" t="s">
        <v>326</v>
      </c>
      <c r="D51">
        <v>0</v>
      </c>
      <c r="E51">
        <v>0</v>
      </c>
      <c r="F51">
        <v>20</v>
      </c>
      <c r="G51">
        <v>30</v>
      </c>
      <c r="H51">
        <v>0</v>
      </c>
      <c r="I51">
        <v>0</v>
      </c>
      <c r="J51">
        <v>0</v>
      </c>
      <c r="K51">
        <v>50</v>
      </c>
      <c r="L51">
        <f t="shared" si="1"/>
        <v>50</v>
      </c>
      <c r="M51">
        <f t="shared" si="2"/>
        <v>0</v>
      </c>
      <c r="N51">
        <f t="shared" si="3"/>
        <v>2</v>
      </c>
    </row>
    <row r="52" spans="1:14" x14ac:dyDescent="0.3">
      <c r="A52" t="s">
        <v>327</v>
      </c>
      <c r="B52" t="str">
        <f t="shared" si="0"/>
        <v>Ангира Манджиева</v>
      </c>
      <c r="C52" t="s">
        <v>328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f t="shared" si="1"/>
        <v>0</v>
      </c>
      <c r="M52">
        <f t="shared" si="2"/>
        <v>0</v>
      </c>
      <c r="N52">
        <f t="shared" si="3"/>
        <v>0</v>
      </c>
    </row>
    <row r="53" spans="1:14" x14ac:dyDescent="0.3">
      <c r="A53" t="s">
        <v>329</v>
      </c>
      <c r="B53" t="str">
        <f t="shared" si="0"/>
        <v>Владимир Чубанов</v>
      </c>
      <c r="C53" t="s">
        <v>330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f t="shared" si="1"/>
        <v>0</v>
      </c>
      <c r="M53">
        <f t="shared" si="2"/>
        <v>0</v>
      </c>
      <c r="N53">
        <f t="shared" si="3"/>
        <v>0</v>
      </c>
    </row>
    <row r="54" spans="1:14" x14ac:dyDescent="0.3">
      <c r="A54" t="s">
        <v>331</v>
      </c>
      <c r="B54" t="str">
        <f t="shared" si="0"/>
        <v>Цагана Бадаева</v>
      </c>
      <c r="C54" t="s">
        <v>332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f t="shared" si="1"/>
        <v>0</v>
      </c>
      <c r="M54">
        <f t="shared" si="2"/>
        <v>0</v>
      </c>
      <c r="N54">
        <f t="shared" si="3"/>
        <v>0</v>
      </c>
    </row>
    <row r="55" spans="1:14" x14ac:dyDescent="0.3">
      <c r="A55" t="s">
        <v>333</v>
      </c>
      <c r="B55" t="str">
        <f t="shared" si="0"/>
        <v>Кирилл Абакумов</v>
      </c>
      <c r="C55" t="s">
        <v>334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f t="shared" si="1"/>
        <v>0</v>
      </c>
      <c r="M55">
        <f t="shared" si="2"/>
        <v>0</v>
      </c>
      <c r="N55">
        <f t="shared" si="3"/>
        <v>0</v>
      </c>
    </row>
    <row r="56" spans="1:14" x14ac:dyDescent="0.3">
      <c r="A56" t="s">
        <v>335</v>
      </c>
      <c r="B56" t="str">
        <f t="shared" si="0"/>
        <v>Айта Эрдни-Горяева</v>
      </c>
      <c r="C56" t="s">
        <v>336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f t="shared" si="1"/>
        <v>0</v>
      </c>
      <c r="M56">
        <f t="shared" si="2"/>
        <v>0</v>
      </c>
      <c r="N56">
        <f t="shared" si="3"/>
        <v>0</v>
      </c>
    </row>
    <row r="57" spans="1:14" x14ac:dyDescent="0.3">
      <c r="A57" t="s">
        <v>337</v>
      </c>
      <c r="B57" t="str">
        <f t="shared" si="0"/>
        <v>Михаил Лазорский</v>
      </c>
      <c r="C57" t="s">
        <v>338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f t="shared" si="1"/>
        <v>0</v>
      </c>
      <c r="M57">
        <f t="shared" si="2"/>
        <v>0</v>
      </c>
      <c r="N57">
        <f t="shared" si="3"/>
        <v>0</v>
      </c>
    </row>
    <row r="58" spans="1:14" x14ac:dyDescent="0.3">
      <c r="A58" t="s">
        <v>339</v>
      </c>
      <c r="B58" t="str">
        <f t="shared" si="0"/>
        <v>Эвелина Наранова</v>
      </c>
      <c r="C58" t="s">
        <v>340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f t="shared" si="1"/>
        <v>0</v>
      </c>
      <c r="M58">
        <f t="shared" si="2"/>
        <v>0</v>
      </c>
      <c r="N58">
        <f t="shared" si="3"/>
        <v>0</v>
      </c>
    </row>
    <row r="59" spans="1:14" x14ac:dyDescent="0.3">
      <c r="A59" t="s">
        <v>341</v>
      </c>
      <c r="B59" t="str">
        <f t="shared" si="0"/>
        <v>Ангира Адьянова</v>
      </c>
      <c r="C59" t="s">
        <v>342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f t="shared" si="1"/>
        <v>0</v>
      </c>
      <c r="M59">
        <f t="shared" si="2"/>
        <v>0</v>
      </c>
      <c r="N59">
        <f t="shared" si="3"/>
        <v>0</v>
      </c>
    </row>
    <row r="60" spans="1:14" x14ac:dyDescent="0.3">
      <c r="A60" t="s">
        <v>343</v>
      </c>
      <c r="B60" t="str">
        <f t="shared" si="0"/>
        <v>Инесса Оконова</v>
      </c>
      <c r="C60" t="s">
        <v>344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f t="shared" si="1"/>
        <v>0</v>
      </c>
      <c r="M60">
        <f t="shared" si="2"/>
        <v>0</v>
      </c>
      <c r="N60">
        <f t="shared" si="3"/>
        <v>0</v>
      </c>
    </row>
    <row r="61" spans="1:14" x14ac:dyDescent="0.3">
      <c r="A61" t="s">
        <v>345</v>
      </c>
      <c r="B61" t="str">
        <f t="shared" si="0"/>
        <v>Мехрибан Ахмедова</v>
      </c>
      <c r="C61" t="s">
        <v>346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f t="shared" si="1"/>
        <v>0</v>
      </c>
      <c r="M61">
        <f t="shared" si="2"/>
        <v>0</v>
      </c>
      <c r="N61">
        <f t="shared" si="3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2042-E78B-41F3-B922-C03877AC89E9}">
  <dimension ref="A1:H24"/>
  <sheetViews>
    <sheetView workbookViewId="0">
      <selection activeCell="B2" sqref="B2"/>
    </sheetView>
  </sheetViews>
  <sheetFormatPr defaultRowHeight="14.4" x14ac:dyDescent="0.3"/>
  <cols>
    <col min="1" max="1" width="20.21875" bestFit="1" customWidth="1"/>
  </cols>
  <sheetData>
    <row r="1" spans="1:8" x14ac:dyDescent="0.3">
      <c r="A1" t="str">
        <f>'[1]11 - standings-32601'!C2</f>
        <v>Максим Ользеев</v>
      </c>
      <c r="B1">
        <f>'[1]11 - standings-32601'!G2</f>
        <v>100</v>
      </c>
      <c r="C1">
        <f>'[1]11 - standings-32601'!J2</f>
        <v>100</v>
      </c>
      <c r="D1">
        <f>'[1]11 - standings-32601'!M2</f>
        <v>100</v>
      </c>
      <c r="E1">
        <f>'[1]11 - standings-32601'!P2</f>
        <v>100</v>
      </c>
      <c r="F1">
        <f>'[1]11 - standings-32601'!S2</f>
        <v>100</v>
      </c>
      <c r="G1">
        <f>SUM(B1:F1)</f>
        <v>500</v>
      </c>
      <c r="H1">
        <f>'[1]11 - standings-32601'!T2</f>
        <v>500</v>
      </c>
    </row>
    <row r="2" spans="1:8" x14ac:dyDescent="0.3">
      <c r="A2" t="str">
        <f>'[1]11 - standings-32601'!C3</f>
        <v>Роман Малиев</v>
      </c>
      <c r="B2">
        <f>'[1]11 - standings-32601'!G3</f>
        <v>100</v>
      </c>
      <c r="C2">
        <f>'[1]11 - standings-32601'!J3</f>
        <v>100</v>
      </c>
      <c r="D2">
        <f>'[1]11 - standings-32601'!M3</f>
        <v>100</v>
      </c>
      <c r="E2">
        <f>'[1]11 - standings-32601'!P3</f>
        <v>100</v>
      </c>
      <c r="F2">
        <f>'[1]11 - standings-32601'!S3</f>
        <v>90</v>
      </c>
      <c r="G2">
        <f t="shared" ref="G2:G24" si="0">SUM(B2:F2)</f>
        <v>490</v>
      </c>
      <c r="H2">
        <f>'[1]11 - standings-32601'!T3</f>
        <v>490</v>
      </c>
    </row>
    <row r="3" spans="1:8" x14ac:dyDescent="0.3">
      <c r="A3" t="str">
        <f>'[1]11 - standings-32601'!C4</f>
        <v>Данзан Эрдни-Горяев</v>
      </c>
      <c r="B3">
        <f>'[1]11 - standings-32601'!G4</f>
        <v>100</v>
      </c>
      <c r="C3">
        <f>'[1]11 - standings-32601'!J4</f>
        <v>100</v>
      </c>
      <c r="D3">
        <f>'[1]11 - standings-32601'!M4</f>
        <v>100</v>
      </c>
      <c r="E3">
        <f>'[1]11 - standings-32601'!P4</f>
        <v>100</v>
      </c>
      <c r="F3">
        <f>'[1]11 - standings-32601'!S4</f>
        <v>60</v>
      </c>
      <c r="G3">
        <f t="shared" si="0"/>
        <v>460</v>
      </c>
      <c r="H3">
        <f>'[1]11 - standings-32601'!T4</f>
        <v>460</v>
      </c>
    </row>
    <row r="4" spans="1:8" x14ac:dyDescent="0.3">
      <c r="A4" t="str">
        <f>'[1]11 - standings-32601'!C5</f>
        <v>Амуланга Авяева</v>
      </c>
      <c r="B4">
        <f>'[1]11 - standings-32601'!G5</f>
        <v>100</v>
      </c>
      <c r="C4">
        <f>'[1]11 - standings-32601'!J5</f>
        <v>60</v>
      </c>
      <c r="D4">
        <f>'[1]11 - standings-32601'!M5</f>
        <v>100</v>
      </c>
      <c r="E4">
        <f>'[1]11 - standings-32601'!P5</f>
        <v>0</v>
      </c>
      <c r="F4">
        <f>'[1]11 - standings-32601'!S5</f>
        <v>90</v>
      </c>
      <c r="G4">
        <f t="shared" si="0"/>
        <v>350</v>
      </c>
      <c r="H4">
        <f>'[1]11 - standings-32601'!T5</f>
        <v>350</v>
      </c>
    </row>
    <row r="5" spans="1:8" x14ac:dyDescent="0.3">
      <c r="A5" t="str">
        <f>'[1]11 - standings-32601'!C6</f>
        <v>Тимур Анисов</v>
      </c>
      <c r="B5">
        <f>'[1]11 - standings-32601'!G6</f>
        <v>100</v>
      </c>
      <c r="C5">
        <f>'[1]11 - standings-32601'!J6</f>
        <v>100</v>
      </c>
      <c r="D5">
        <f>'[1]11 - standings-32601'!M6</f>
        <v>100</v>
      </c>
      <c r="E5">
        <f>'[1]11 - standings-32601'!P6</f>
        <v>0</v>
      </c>
      <c r="F5">
        <f>'[1]11 - standings-32601'!S6</f>
        <v>0</v>
      </c>
      <c r="G5">
        <f t="shared" si="0"/>
        <v>300</v>
      </c>
      <c r="H5">
        <f>'[1]11 - standings-32601'!T6</f>
        <v>300</v>
      </c>
    </row>
    <row r="6" spans="1:8" x14ac:dyDescent="0.3">
      <c r="A6" t="str">
        <f>'[1]11 - standings-32601'!C7</f>
        <v>Эренджен Монтеев</v>
      </c>
      <c r="B6">
        <f>'[1]11 - standings-32601'!G7</f>
        <v>100</v>
      </c>
      <c r="C6">
        <f>'[1]11 - standings-32601'!J7</f>
        <v>100</v>
      </c>
      <c r="D6">
        <f>'[1]11 - standings-32601'!M7</f>
        <v>100</v>
      </c>
      <c r="E6">
        <f>'[1]11 - standings-32601'!P7</f>
        <v>0</v>
      </c>
      <c r="F6">
        <f>'[1]11 - standings-32601'!S7</f>
        <v>0</v>
      </c>
      <c r="G6">
        <f t="shared" si="0"/>
        <v>300</v>
      </c>
      <c r="H6">
        <f>'[1]11 - standings-32601'!T7</f>
        <v>300</v>
      </c>
    </row>
    <row r="7" spans="1:8" x14ac:dyDescent="0.3">
      <c r="A7" t="str">
        <f>'[1]11 - standings-32601'!C8</f>
        <v>Иляна Дедюкиева</v>
      </c>
      <c r="B7">
        <f>'[1]11 - standings-32601'!G8</f>
        <v>0</v>
      </c>
      <c r="C7">
        <f>'[1]11 - standings-32601'!J8</f>
        <v>100</v>
      </c>
      <c r="D7">
        <f>'[1]11 - standings-32601'!M8</f>
        <v>100</v>
      </c>
      <c r="E7">
        <f>'[1]11 - standings-32601'!P8</f>
        <v>0</v>
      </c>
      <c r="F7">
        <f>'[1]11 - standings-32601'!S8</f>
        <v>60</v>
      </c>
      <c r="G7">
        <f t="shared" si="0"/>
        <v>260</v>
      </c>
      <c r="H7">
        <f>'[1]11 - standings-32601'!T8</f>
        <v>260</v>
      </c>
    </row>
    <row r="8" spans="1:8" x14ac:dyDescent="0.3">
      <c r="A8" t="str">
        <f>'[1]11 - standings-32601'!C9</f>
        <v>Эрдни Манджиев</v>
      </c>
      <c r="B8">
        <f>'[1]11 - standings-32601'!G9</f>
        <v>0</v>
      </c>
      <c r="C8">
        <f>'[1]11 - standings-32601'!J9</f>
        <v>60</v>
      </c>
      <c r="D8">
        <f>'[1]11 - standings-32601'!M9</f>
        <v>100</v>
      </c>
      <c r="E8">
        <f>'[1]11 - standings-32601'!P9</f>
        <v>0</v>
      </c>
      <c r="F8">
        <f>'[1]11 - standings-32601'!S9</f>
        <v>90</v>
      </c>
      <c r="G8">
        <f t="shared" si="0"/>
        <v>250</v>
      </c>
      <c r="H8">
        <f>'[1]11 - standings-32601'!T9</f>
        <v>250</v>
      </c>
    </row>
    <row r="9" spans="1:8" x14ac:dyDescent="0.3">
      <c r="A9" t="str">
        <f>'[1]11 - standings-32601'!C10</f>
        <v>Арслан Иванов</v>
      </c>
      <c r="B9">
        <f>'[1]11 - standings-32601'!G10</f>
        <v>100</v>
      </c>
      <c r="C9">
        <f>'[1]11 - standings-32601'!J10</f>
        <v>60</v>
      </c>
      <c r="D9">
        <f>'[1]11 - standings-32601'!M10</f>
        <v>60</v>
      </c>
      <c r="E9">
        <f>'[1]11 - standings-32601'!P10</f>
        <v>0</v>
      </c>
      <c r="F9">
        <f>'[1]11 - standings-32601'!S10</f>
        <v>0</v>
      </c>
      <c r="G9">
        <f t="shared" si="0"/>
        <v>220</v>
      </c>
      <c r="H9">
        <f>'[1]11 - standings-32601'!T10</f>
        <v>220</v>
      </c>
    </row>
    <row r="10" spans="1:8" x14ac:dyDescent="0.3">
      <c r="A10" t="str">
        <f>'[1]11 - standings-32601'!C11</f>
        <v>Артен Бадма-Халгаев</v>
      </c>
      <c r="B10">
        <f>'[1]11 - standings-32601'!G11</f>
        <v>0</v>
      </c>
      <c r="C10">
        <f>'[1]11 - standings-32601'!J11</f>
        <v>60</v>
      </c>
      <c r="D10">
        <f>'[1]11 - standings-32601'!M11</f>
        <v>100</v>
      </c>
      <c r="E10">
        <f>'[1]11 - standings-32601'!P11</f>
        <v>0</v>
      </c>
      <c r="F10">
        <f>'[1]11 - standings-32601'!S11</f>
        <v>0</v>
      </c>
      <c r="G10">
        <f t="shared" si="0"/>
        <v>160</v>
      </c>
      <c r="H10">
        <f>'[1]11 - standings-32601'!T11</f>
        <v>160</v>
      </c>
    </row>
    <row r="11" spans="1:8" x14ac:dyDescent="0.3">
      <c r="A11" t="str">
        <f>'[1]11 - standings-32601'!C12</f>
        <v>Давид Тараскаев</v>
      </c>
      <c r="B11">
        <f>'[1]11 - standings-32601'!G12</f>
        <v>0</v>
      </c>
      <c r="C11">
        <f>'[1]11 - standings-32601'!J12</f>
        <v>60</v>
      </c>
      <c r="D11">
        <f>'[1]11 - standings-32601'!M12</f>
        <v>60</v>
      </c>
      <c r="E11">
        <f>'[1]11 - standings-32601'!P12</f>
        <v>0</v>
      </c>
      <c r="F11">
        <f>'[1]11 - standings-32601'!S12</f>
        <v>0</v>
      </c>
      <c r="G11">
        <f t="shared" si="0"/>
        <v>120</v>
      </c>
      <c r="H11">
        <f>'[1]11 - standings-32601'!T12</f>
        <v>120</v>
      </c>
    </row>
    <row r="12" spans="1:8" x14ac:dyDescent="0.3">
      <c r="A12" t="str">
        <f>'[1]11 - standings-32601'!C13</f>
        <v>Борис Шатлаев</v>
      </c>
      <c r="B12">
        <f>'[1]11 - standings-32601'!G13</f>
        <v>0</v>
      </c>
      <c r="C12">
        <f>'[1]11 - standings-32601'!J13</f>
        <v>60</v>
      </c>
      <c r="D12">
        <f>'[1]11 - standings-32601'!M13</f>
        <v>60</v>
      </c>
      <c r="E12">
        <f>'[1]11 - standings-32601'!P13</f>
        <v>0</v>
      </c>
      <c r="F12">
        <f>'[1]11 - standings-32601'!S13</f>
        <v>0</v>
      </c>
      <c r="G12">
        <f t="shared" si="0"/>
        <v>120</v>
      </c>
      <c r="H12">
        <f>'[1]11 - standings-32601'!T13</f>
        <v>120</v>
      </c>
    </row>
    <row r="13" spans="1:8" x14ac:dyDescent="0.3">
      <c r="A13" t="str">
        <f>'[1]11 - standings-32601'!C14</f>
        <v>Эрдни Никитин</v>
      </c>
      <c r="B13">
        <f>'[1]11 - standings-32601'!G14</f>
        <v>0</v>
      </c>
      <c r="C13">
        <f>'[1]11 - standings-32601'!J14</f>
        <v>60</v>
      </c>
      <c r="D13">
        <f>'[1]11 - standings-32601'!M14</f>
        <v>60</v>
      </c>
      <c r="E13">
        <f>'[1]11 - standings-32601'!P14</f>
        <v>0</v>
      </c>
      <c r="F13">
        <f>'[1]11 - standings-32601'!S14</f>
        <v>0</v>
      </c>
      <c r="G13">
        <f t="shared" si="0"/>
        <v>120</v>
      </c>
      <c r="H13">
        <f>'[1]11 - standings-32601'!T14</f>
        <v>120</v>
      </c>
    </row>
    <row r="14" spans="1:8" x14ac:dyDescent="0.3">
      <c r="A14" t="str">
        <f>'[1]11 - standings-32601'!C15</f>
        <v>Никита Джахнаев</v>
      </c>
      <c r="B14">
        <f>'[1]11 - standings-32601'!G15</f>
        <v>0</v>
      </c>
      <c r="C14">
        <f>'[1]11 - standings-32601'!J15</f>
        <v>0</v>
      </c>
      <c r="D14">
        <f>'[1]11 - standings-32601'!M15</f>
        <v>0</v>
      </c>
      <c r="E14">
        <f>'[1]11 - standings-32601'!P15</f>
        <v>0</v>
      </c>
      <c r="F14">
        <f>'[1]11 - standings-32601'!S15</f>
        <v>0</v>
      </c>
      <c r="G14">
        <f t="shared" si="0"/>
        <v>0</v>
      </c>
      <c r="H14">
        <f>'[1]11 - standings-32601'!T15</f>
        <v>0</v>
      </c>
    </row>
    <row r="15" spans="1:8" x14ac:dyDescent="0.3">
      <c r="A15" t="str">
        <f>'[1]11 - standings-32601'!C16</f>
        <v>Артём Пулов</v>
      </c>
      <c r="B15">
        <f>'[1]11 - standings-32601'!G16</f>
        <v>0</v>
      </c>
      <c r="C15">
        <f>'[1]11 - standings-32601'!J16</f>
        <v>0</v>
      </c>
      <c r="D15">
        <f>'[1]11 - standings-32601'!M16</f>
        <v>0</v>
      </c>
      <c r="E15">
        <f>'[1]11 - standings-32601'!P16</f>
        <v>0</v>
      </c>
      <c r="F15">
        <f>'[1]11 - standings-32601'!S16</f>
        <v>0</v>
      </c>
      <c r="G15">
        <f t="shared" si="0"/>
        <v>0</v>
      </c>
      <c r="H15">
        <f>'[1]11 - standings-32601'!T16</f>
        <v>0</v>
      </c>
    </row>
    <row r="16" spans="1:8" x14ac:dyDescent="0.3">
      <c r="A16" t="str">
        <f>'[1]11 - standings-32601'!C17</f>
        <v>Давид Чедыров</v>
      </c>
      <c r="B16">
        <f>'[1]11 - standings-32601'!G17</f>
        <v>0</v>
      </c>
      <c r="C16">
        <f>'[1]11 - standings-32601'!J17</f>
        <v>0</v>
      </c>
      <c r="D16">
        <f>'[1]11 - standings-32601'!M17</f>
        <v>0</v>
      </c>
      <c r="E16">
        <f>'[1]11 - standings-32601'!P17</f>
        <v>0</v>
      </c>
      <c r="F16">
        <f>'[1]11 - standings-32601'!S17</f>
        <v>0</v>
      </c>
      <c r="G16">
        <f t="shared" si="0"/>
        <v>0</v>
      </c>
      <c r="H16">
        <f>'[1]11 - standings-32601'!T17</f>
        <v>0</v>
      </c>
    </row>
    <row r="17" spans="1:8" x14ac:dyDescent="0.3">
      <c r="A17" t="str">
        <f>'[1]11 - standings-32601'!C18</f>
        <v>Варвара Стручкова</v>
      </c>
      <c r="B17">
        <f>'[1]11 - standings-32601'!G18</f>
        <v>0</v>
      </c>
      <c r="C17">
        <f>'[1]11 - standings-32601'!J18</f>
        <v>0</v>
      </c>
      <c r="D17">
        <f>'[1]11 - standings-32601'!M18</f>
        <v>0</v>
      </c>
      <c r="E17">
        <f>'[1]11 - standings-32601'!P18</f>
        <v>0</v>
      </c>
      <c r="F17">
        <f>'[1]11 - standings-32601'!S18</f>
        <v>0</v>
      </c>
      <c r="G17">
        <f t="shared" si="0"/>
        <v>0</v>
      </c>
      <c r="H17">
        <f>'[1]11 - standings-32601'!T18</f>
        <v>0</v>
      </c>
    </row>
    <row r="18" spans="1:8" x14ac:dyDescent="0.3">
      <c r="A18" t="str">
        <f>'[1]11 - standings-32601'!C19</f>
        <v>Олег Какушкин</v>
      </c>
      <c r="B18">
        <f>'[1]11 - standings-32601'!G19</f>
        <v>0</v>
      </c>
      <c r="C18">
        <f>'[1]11 - standings-32601'!J19</f>
        <v>0</v>
      </c>
      <c r="D18">
        <f>'[1]11 - standings-32601'!M19</f>
        <v>0</v>
      </c>
      <c r="E18">
        <f>'[1]11 - standings-32601'!P19</f>
        <v>0</v>
      </c>
      <c r="F18">
        <f>'[1]11 - standings-32601'!S19</f>
        <v>0</v>
      </c>
      <c r="G18">
        <f t="shared" si="0"/>
        <v>0</v>
      </c>
      <c r="H18">
        <f>'[1]11 - standings-32601'!T19</f>
        <v>0</v>
      </c>
    </row>
    <row r="19" spans="1:8" x14ac:dyDescent="0.3">
      <c r="A19" t="str">
        <f>'[1]11 - standings-32601'!C20</f>
        <v>Санан Цакиров</v>
      </c>
      <c r="B19">
        <f>'[1]11 - standings-32601'!G20</f>
        <v>0</v>
      </c>
      <c r="C19">
        <f>'[1]11 - standings-32601'!J20</f>
        <v>0</v>
      </c>
      <c r="D19">
        <f>'[1]11 - standings-32601'!M20</f>
        <v>0</v>
      </c>
      <c r="E19">
        <f>'[1]11 - standings-32601'!P20</f>
        <v>0</v>
      </c>
      <c r="F19">
        <f>'[1]11 - standings-32601'!S20</f>
        <v>0</v>
      </c>
      <c r="G19">
        <f t="shared" si="0"/>
        <v>0</v>
      </c>
      <c r="H19">
        <f>'[1]11 - standings-32601'!T20</f>
        <v>0</v>
      </c>
    </row>
    <row r="20" spans="1:8" x14ac:dyDescent="0.3">
      <c r="A20" t="str">
        <f>'[1]11 - standings-32601'!C21</f>
        <v>Максим Магнеев</v>
      </c>
      <c r="B20">
        <f>'[1]11 - standings-32601'!G21</f>
        <v>0</v>
      </c>
      <c r="C20">
        <f>'[1]11 - standings-32601'!J21</f>
        <v>0</v>
      </c>
      <c r="D20">
        <f>'[1]11 - standings-32601'!M21</f>
        <v>0</v>
      </c>
      <c r="E20">
        <f>'[1]11 - standings-32601'!P21</f>
        <v>0</v>
      </c>
      <c r="F20">
        <f>'[1]11 - standings-32601'!S21</f>
        <v>0</v>
      </c>
      <c r="G20">
        <f t="shared" si="0"/>
        <v>0</v>
      </c>
      <c r="H20">
        <f>'[1]11 - standings-32601'!T21</f>
        <v>0</v>
      </c>
    </row>
    <row r="21" spans="1:8" x14ac:dyDescent="0.3">
      <c r="A21" t="str">
        <f>'[1]11 - standings-32601'!C22</f>
        <v>Николай Карбушев</v>
      </c>
      <c r="B21">
        <f>'[1]11 - standings-32601'!G22</f>
        <v>0</v>
      </c>
      <c r="C21">
        <f>'[1]11 - standings-32601'!J22</f>
        <v>0</v>
      </c>
      <c r="D21">
        <f>'[1]11 - standings-32601'!M22</f>
        <v>0</v>
      </c>
      <c r="E21">
        <f>'[1]11 - standings-32601'!P22</f>
        <v>0</v>
      </c>
      <c r="F21">
        <f>'[1]11 - standings-32601'!S22</f>
        <v>0</v>
      </c>
      <c r="G21">
        <f t="shared" si="0"/>
        <v>0</v>
      </c>
      <c r="H21">
        <f>'[1]11 - standings-32601'!T22</f>
        <v>0</v>
      </c>
    </row>
    <row r="22" spans="1:8" x14ac:dyDescent="0.3">
      <c r="A22" t="str">
        <f>'[1]11 - standings-32601'!C23</f>
        <v>Тамир Пузанов</v>
      </c>
      <c r="B22">
        <f>'[1]11 - standings-32601'!G23</f>
        <v>0</v>
      </c>
      <c r="C22">
        <f>'[1]11 - standings-32601'!J23</f>
        <v>0</v>
      </c>
      <c r="D22">
        <f>'[1]11 - standings-32601'!M23</f>
        <v>0</v>
      </c>
      <c r="E22">
        <f>'[1]11 - standings-32601'!P23</f>
        <v>0</v>
      </c>
      <c r="F22">
        <f>'[1]11 - standings-32601'!S23</f>
        <v>0</v>
      </c>
      <c r="G22">
        <f t="shared" si="0"/>
        <v>0</v>
      </c>
      <c r="H22">
        <f>'[1]11 - standings-32601'!T23</f>
        <v>0</v>
      </c>
    </row>
    <row r="23" spans="1:8" x14ac:dyDescent="0.3">
      <c r="A23" t="str">
        <f>'[1]11 - standings-32601'!C24</f>
        <v>Данир Алексеев</v>
      </c>
      <c r="B23">
        <f>'[1]11 - standings-32601'!G24</f>
        <v>0</v>
      </c>
      <c r="C23">
        <f>'[1]11 - standings-32601'!J24</f>
        <v>0</v>
      </c>
      <c r="D23">
        <f>'[1]11 - standings-32601'!M24</f>
        <v>0</v>
      </c>
      <c r="E23">
        <f>'[1]11 - standings-32601'!P24</f>
        <v>0</v>
      </c>
      <c r="F23">
        <f>'[1]11 - standings-32601'!S24</f>
        <v>0</v>
      </c>
      <c r="G23">
        <f t="shared" si="0"/>
        <v>0</v>
      </c>
      <c r="H23">
        <f>'[1]11 - standings-32601'!T24</f>
        <v>0</v>
      </c>
    </row>
    <row r="24" spans="1:8" x14ac:dyDescent="0.3">
      <c r="A24" t="str">
        <f>'[1]11 - standings-32601'!C25</f>
        <v>Айлана Горяева</v>
      </c>
      <c r="B24">
        <f>'[1]11 - standings-32601'!G25</f>
        <v>0</v>
      </c>
      <c r="C24">
        <f>'[1]11 - standings-32601'!J25</f>
        <v>0</v>
      </c>
      <c r="D24">
        <f>'[1]11 - standings-32601'!M25</f>
        <v>0</v>
      </c>
      <c r="E24">
        <f>'[1]11 - standings-32601'!P25</f>
        <v>0</v>
      </c>
      <c r="F24">
        <f>'[1]11 - standings-32601'!S25</f>
        <v>0</v>
      </c>
      <c r="G24">
        <f t="shared" si="0"/>
        <v>0</v>
      </c>
      <c r="H24">
        <f>'[1]11 - standings-32601'!T25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</vt:lpstr>
      <vt:lpstr>8</vt:lpstr>
      <vt:lpstr>9</vt:lpstr>
      <vt:lpstr>10</vt:lpstr>
      <vt:lpstr>11</vt:lpstr>
      <vt:lpstr>Протокол 7-8</vt:lpstr>
      <vt:lpstr>Протокол 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2021-12-15T11:36:59Z</dcterms:modified>
</cp:coreProperties>
</file>